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855" activeTab="0"/>
  </bookViews>
  <sheets>
    <sheet name="ŠJ Školní" sheetId="1" r:id="rId1"/>
    <sheet name="ŠJ K Zátiší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<sst xmlns="http://schemas.openxmlformats.org/spreadsheetml/2006/main" count="284" uniqueCount="104">
  <si>
    <t>V Ý N O S Y</t>
  </si>
  <si>
    <t>( v Kč)</t>
  </si>
  <si>
    <t>Č.účtu/ukazatel</t>
  </si>
  <si>
    <t>Rozpočet</t>
  </si>
  <si>
    <t>Rozp.upr.</t>
  </si>
  <si>
    <t xml:space="preserve">                   Skutečnost k 30.6.</t>
  </si>
  <si>
    <t>%čerp</t>
  </si>
  <si>
    <t xml:space="preserve">                   Skutečnost k 30.9.</t>
  </si>
  <si>
    <t xml:space="preserve">                   Skutečnost k 31.12.</t>
  </si>
  <si>
    <t>schválený</t>
  </si>
  <si>
    <t>k 30.6.</t>
  </si>
  <si>
    <t>Hl. Č</t>
  </si>
  <si>
    <t>DČ</t>
  </si>
  <si>
    <t>RU</t>
  </si>
  <si>
    <t>k 30.9.</t>
  </si>
  <si>
    <t>k 31.12.</t>
  </si>
  <si>
    <t>603 výnosy z pronájmu</t>
  </si>
  <si>
    <t>642 ost. pokuty a penále</t>
  </si>
  <si>
    <t>645 výn. z prodeje DNM</t>
  </si>
  <si>
    <t>646 výn. z prodeje DHM</t>
  </si>
  <si>
    <t>648 čerpání fondů</t>
  </si>
  <si>
    <t>662 úroky</t>
  </si>
  <si>
    <t>663 kursové zisky</t>
  </si>
  <si>
    <t>665 výnosy z dl. fin. …</t>
  </si>
  <si>
    <t>vlastní výnosy celkem</t>
  </si>
  <si>
    <t>výnosy celkem</t>
  </si>
  <si>
    <t>hospodářský výsledek</t>
  </si>
  <si>
    <t>Stav pohledávek a závazků</t>
  </si>
  <si>
    <t>pohledávky do splatnosti</t>
  </si>
  <si>
    <t>závazky do splatnosti</t>
  </si>
  <si>
    <t>závazky po splatnosti</t>
  </si>
  <si>
    <t>N Á K L A D Y</t>
  </si>
  <si>
    <t>501 spotřeba - materiál</t>
  </si>
  <si>
    <t>502 spotřeba - el. energie</t>
  </si>
  <si>
    <t>502 spotřeba - plyn</t>
  </si>
  <si>
    <t>502 spotřeba - voda</t>
  </si>
  <si>
    <t>502 spotřeba - teplo, TUV</t>
  </si>
  <si>
    <t>503 spotř. ost.neskl. ….</t>
  </si>
  <si>
    <t>504 prodané zboží</t>
  </si>
  <si>
    <t xml:space="preserve">511 opr. a údržba </t>
  </si>
  <si>
    <t>512 cestovné</t>
  </si>
  <si>
    <t>518 ostatní služby</t>
  </si>
  <si>
    <t>521-528 nákl. na zaměst.</t>
  </si>
  <si>
    <t>531,532,538,591,595 daně</t>
  </si>
  <si>
    <t>541 smluvní pokuty …</t>
  </si>
  <si>
    <t>542 ost. pokuty a penále</t>
  </si>
  <si>
    <t>543 dary</t>
  </si>
  <si>
    <t>563 kursové ztráty</t>
  </si>
  <si>
    <t>547 manka a škody</t>
  </si>
  <si>
    <t>549 jiné ost. náklady</t>
  </si>
  <si>
    <t>551 odpisy dlouh.maj.</t>
  </si>
  <si>
    <t>555 tvorba zák. rezerv</t>
  </si>
  <si>
    <t>557 odpis pohledávky</t>
  </si>
  <si>
    <t>562 úroky</t>
  </si>
  <si>
    <t>569 ostatní fin. náklady</t>
  </si>
  <si>
    <t>náklady celkem</t>
  </si>
  <si>
    <t xml:space="preserve">Hospodaření s fondy a jměním </t>
  </si>
  <si>
    <t>401 - jmění účetní jedn.</t>
  </si>
  <si>
    <t>411 - fond odměn</t>
  </si>
  <si>
    <t>412 - FKSP</t>
  </si>
  <si>
    <t>413 - rez.fond ze zlep.HV</t>
  </si>
  <si>
    <t>% čerp</t>
  </si>
  <si>
    <t>RS</t>
  </si>
  <si>
    <t xml:space="preserve">Výsledek hospodaření </t>
  </si>
  <si>
    <t xml:space="preserve">Organizace </t>
  </si>
  <si>
    <t>506 aktivace dlouh.majetku</t>
  </si>
  <si>
    <t>507 aktivace oběž. majetku</t>
  </si>
  <si>
    <t>508 změna stavu zás.vl.výr.</t>
  </si>
  <si>
    <t>513 nákl. na reprezentaci</t>
  </si>
  <si>
    <t>544 prodaný materiál</t>
  </si>
  <si>
    <t>548 tvorba fondů</t>
  </si>
  <si>
    <t>552,553,554 zůst.cena prod.m</t>
  </si>
  <si>
    <t>556 tvorba a zúčt.opr.pol.</t>
  </si>
  <si>
    <t>558 náklady z DDM</t>
  </si>
  <si>
    <t>pohledávky po splatnosti</t>
  </si>
  <si>
    <t>601 výnosy za vl. výrobky</t>
  </si>
  <si>
    <t>602 výnosy z prodeje služeb</t>
  </si>
  <si>
    <t>604 výnosy z prod. zboží</t>
  </si>
  <si>
    <t>641 sml. pokuty a úroky</t>
  </si>
  <si>
    <t>643 výn. z odep. pohledávek</t>
  </si>
  <si>
    <t>644 výnosy z prod. mater.</t>
  </si>
  <si>
    <t>649 ost. výnosy z činnosti</t>
  </si>
  <si>
    <t>669 ost. fin. výnosy</t>
  </si>
  <si>
    <t>671 transfery stát. rozpočet</t>
  </si>
  <si>
    <t>672 transfery - MÚ provoz</t>
  </si>
  <si>
    <t xml:space="preserve">        transfery - kraj</t>
  </si>
  <si>
    <t>transfery státních fondů</t>
  </si>
  <si>
    <t>transfery Úřad práce</t>
  </si>
  <si>
    <t>transfery - ostatní</t>
  </si>
  <si>
    <t>transfery celkem</t>
  </si>
  <si>
    <t>414 - rez.fond - dary apod.</t>
  </si>
  <si>
    <t>416 - fond reprod. majetku</t>
  </si>
  <si>
    <r>
      <t xml:space="preserve">        </t>
    </r>
    <r>
      <rPr>
        <sz val="9"/>
        <rFont val="Arial"/>
        <family val="2"/>
      </rPr>
      <t>transfery - MÚ účelové</t>
    </r>
  </si>
  <si>
    <t>celkový hosp. výsledek</t>
  </si>
  <si>
    <t>1) V 1. pololetí byla zapojen plynový konvektomat a plynový kotel, samostatné plynové vedení k oběma spotřebičům</t>
  </si>
  <si>
    <t>bylo hrazeno z prostředků zřizovatele. Současně byly odstraněny závady zjištěné při revizi hromosvodů.</t>
  </si>
  <si>
    <t>opravy a revize kuchyňského zařízení.</t>
  </si>
  <si>
    <t>3) O prázdninách proběhlo malování části prostorů kuchyně a jídelny a byla provedena sanitace provozu a nutné</t>
  </si>
  <si>
    <t>1) V průběhu roku bylo nutné udělat větší opravy následujícího zařízení a vybavení: vzduchotechniky, konvektomat,</t>
  </si>
  <si>
    <t>elektrického kotle a elektrické pánve.</t>
  </si>
  <si>
    <t>2) Byly opraveny vnitřní okenní parapety.</t>
  </si>
  <si>
    <t>Školní jídelna, příbram II,  K Zátiší 274</t>
  </si>
  <si>
    <t>Školní jídelna, Příbram VIII, Školní 75</t>
  </si>
  <si>
    <t>2) Větší opravu si vyžádala myčka a průběžně byly prováděny revize konvektomatů.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</si>
</sst>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4" fontId="4" fillId="0" borderId="17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0" fontId="5" fillId="0" borderId="23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27" xfId="0" applyFill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4" fontId="7" fillId="0" borderId="14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4" fontId="8" fillId="0" borderId="30" xfId="0" applyNumberFormat="1" applyFont="1" applyBorder="1" applyAlignment="1">
      <alignment horizontal="right"/>
    </xf>
    <xf numFmtId="4" fontId="8" fillId="0" borderId="31" xfId="0" applyNumberFormat="1" applyFont="1" applyBorder="1" applyAlignment="1">
      <alignment horizontal="right"/>
    </xf>
    <xf numFmtId="4" fontId="8" fillId="0" borderId="32" xfId="0" applyNumberFormat="1" applyFont="1" applyBorder="1" applyAlignment="1">
      <alignment horizontal="right"/>
    </xf>
    <xf numFmtId="4" fontId="6" fillId="0" borderId="33" xfId="0" applyNumberFormat="1" applyFont="1" applyFill="1" applyBorder="1" applyAlignment="1">
      <alignment horizontal="center"/>
    </xf>
    <xf numFmtId="4" fontId="6" fillId="0" borderId="3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7" fillId="0" borderId="35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4" fontId="7" fillId="0" borderId="38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4" fontId="0" fillId="0" borderId="36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27" fillId="0" borderId="0" xfId="0" applyFont="1" applyBorder="1" applyAlignment="1">
      <alignment/>
    </xf>
    <xf numFmtId="4" fontId="27" fillId="0" borderId="0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40" xfId="0" applyNumberFormat="1" applyFont="1" applyBorder="1" applyAlignment="1">
      <alignment horizontal="right"/>
    </xf>
    <xf numFmtId="4" fontId="7" fillId="0" borderId="41" xfId="0" applyNumberFormat="1" applyFon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33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left"/>
    </xf>
    <xf numFmtId="2" fontId="3" fillId="0" borderId="44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3" fillId="0" borderId="44" xfId="0" applyNumberFormat="1" applyFont="1" applyBorder="1" applyAlignment="1">
      <alignment horizontal="right"/>
    </xf>
    <xf numFmtId="2" fontId="3" fillId="0" borderId="43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0" fillId="0" borderId="47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48" xfId="0" applyNumberFormat="1" applyFont="1" applyBorder="1" applyAlignment="1">
      <alignment horizontal="right"/>
    </xf>
    <xf numFmtId="4" fontId="4" fillId="0" borderId="49" xfId="0" applyNumberFormat="1" applyFont="1" applyBorder="1" applyAlignment="1">
      <alignment horizontal="right"/>
    </xf>
    <xf numFmtId="4" fontId="4" fillId="0" borderId="50" xfId="0" applyNumberFormat="1" applyFont="1" applyBorder="1" applyAlignment="1">
      <alignment horizontal="right"/>
    </xf>
    <xf numFmtId="4" fontId="27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3" fillId="0" borderId="28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0" fontId="5" fillId="0" borderId="52" xfId="0" applyFont="1" applyBorder="1" applyAlignment="1">
      <alignment/>
    </xf>
    <xf numFmtId="0" fontId="4" fillId="0" borderId="53" xfId="0" applyFont="1" applyBorder="1" applyAlignment="1">
      <alignment horizontal="right"/>
    </xf>
    <xf numFmtId="4" fontId="27" fillId="0" borderId="31" xfId="0" applyNumberFormat="1" applyFont="1" applyBorder="1" applyAlignment="1">
      <alignment horizontal="center"/>
    </xf>
    <xf numFmtId="4" fontId="27" fillId="0" borderId="31" xfId="0" applyNumberFormat="1" applyFont="1" applyBorder="1" applyAlignment="1">
      <alignment horizontal="right"/>
    </xf>
    <xf numFmtId="0" fontId="27" fillId="0" borderId="31" xfId="0" applyFont="1" applyBorder="1" applyAlignment="1">
      <alignment/>
    </xf>
    <xf numFmtId="0" fontId="27" fillId="0" borderId="51" xfId="0" applyFont="1" applyBorder="1" applyAlignment="1">
      <alignment/>
    </xf>
    <xf numFmtId="4" fontId="27" fillId="0" borderId="54" xfId="0" applyNumberFormat="1" applyFont="1" applyBorder="1" applyAlignment="1">
      <alignment horizontal="center"/>
    </xf>
    <xf numFmtId="0" fontId="27" fillId="0" borderId="29" xfId="0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7" fillId="0" borderId="38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165" fontId="7" fillId="0" borderId="21" xfId="0" applyNumberFormat="1" applyFont="1" applyBorder="1" applyAlignment="1">
      <alignment/>
    </xf>
    <xf numFmtId="165" fontId="7" fillId="0" borderId="22" xfId="0" applyNumberFormat="1" applyFon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8" fillId="0" borderId="29" xfId="0" applyNumberFormat="1" applyFont="1" applyBorder="1" applyAlignment="1">
      <alignment/>
    </xf>
    <xf numFmtId="165" fontId="8" fillId="0" borderId="30" xfId="0" applyNumberFormat="1" applyFont="1" applyBorder="1" applyAlignment="1">
      <alignment/>
    </xf>
    <xf numFmtId="165" fontId="8" fillId="0" borderId="31" xfId="0" applyNumberFormat="1" applyFont="1" applyBorder="1" applyAlignment="1">
      <alignment/>
    </xf>
    <xf numFmtId="165" fontId="8" fillId="0" borderId="32" xfId="0" applyNumberFormat="1" applyFont="1" applyBorder="1" applyAlignment="1">
      <alignment/>
    </xf>
    <xf numFmtId="165" fontId="0" fillId="0" borderId="40" xfId="0" applyNumberFormat="1" applyBorder="1" applyAlignment="1">
      <alignment horizontal="right"/>
    </xf>
    <xf numFmtId="165" fontId="0" fillId="0" borderId="47" xfId="0" applyNumberFormat="1" applyBorder="1" applyAlignment="1">
      <alignment horizontal="right"/>
    </xf>
    <xf numFmtId="165" fontId="0" fillId="0" borderId="39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5" fontId="4" fillId="0" borderId="38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165" fontId="4" fillId="0" borderId="20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16" xfId="0" applyNumberFormat="1" applyFont="1" applyBorder="1" applyAlignment="1">
      <alignment/>
    </xf>
    <xf numFmtId="165" fontId="4" fillId="0" borderId="29" xfId="0" applyNumberFormat="1" applyFont="1" applyBorder="1" applyAlignment="1">
      <alignment/>
    </xf>
    <xf numFmtId="4" fontId="27" fillId="0" borderId="54" xfId="0" applyNumberFormat="1" applyFont="1" applyBorder="1" applyAlignment="1">
      <alignment/>
    </xf>
    <xf numFmtId="4" fontId="27" fillId="0" borderId="3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5" fillId="0" borderId="17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2" fontId="0" fillId="0" borderId="0" xfId="0" applyNumberFormat="1" applyAlignment="1">
      <alignment horizontal="left"/>
    </xf>
    <xf numFmtId="165" fontId="0" fillId="0" borderId="19" xfId="0" applyNumberFormat="1" applyBorder="1" applyAlignment="1">
      <alignment horizontal="right"/>
    </xf>
    <xf numFmtId="165" fontId="0" fillId="0" borderId="46" xfId="0" applyNumberFormat="1" applyBorder="1" applyAlignment="1">
      <alignment horizontal="right"/>
    </xf>
    <xf numFmtId="165" fontId="0" fillId="0" borderId="3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19" xfId="0" applyNumberFormat="1" applyBorder="1" applyAlignment="1">
      <alignment horizontal="center"/>
    </xf>
    <xf numFmtId="165" fontId="0" fillId="0" borderId="46" xfId="0" applyNumberFormat="1" applyBorder="1" applyAlignment="1">
      <alignment/>
    </xf>
    <xf numFmtId="4" fontId="7" fillId="0" borderId="55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46" xfId="0" applyNumberFormat="1" applyBorder="1" applyAlignment="1">
      <alignment horizontal="right"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" fontId="0" fillId="0" borderId="3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0" xfId="0" applyNumberFormat="1" applyAlignment="1">
      <alignment/>
    </xf>
    <xf numFmtId="4" fontId="3" fillId="0" borderId="43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" fontId="9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43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46" xfId="0" applyNumberFormat="1" applyFont="1" applyBorder="1" applyAlignment="1">
      <alignment horizontal="right"/>
    </xf>
    <xf numFmtId="4" fontId="7" fillId="0" borderId="38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165" fontId="0" fillId="0" borderId="35" xfId="0" applyNumberFormat="1" applyBorder="1" applyAlignment="1">
      <alignment/>
    </xf>
    <xf numFmtId="165" fontId="0" fillId="0" borderId="36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36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zakova\Plocha\ROZBORY\Rozbory%203.%20Q.%202012\&#352;J\&#352;J%20K%20Z&#225;ti&#353;&#237;\Rozborov&#225;%20zpr&#225;vaNaV%20k%2030.9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daje v rozborech"/>
      <sheetName val="Výnosy"/>
      <sheetName val="Náklad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PageLayoutView="0" workbookViewId="0" topLeftCell="C70">
      <selection activeCell="Q82" sqref="Q82"/>
    </sheetView>
  </sheetViews>
  <sheetFormatPr defaultColWidth="9.140625" defaultRowHeight="15"/>
  <cols>
    <col min="1" max="1" width="22.421875" style="0" customWidth="1"/>
    <col min="2" max="2" width="13.7109375" style="98" customWidth="1"/>
    <col min="3" max="3" width="14.421875" style="98" customWidth="1"/>
    <col min="4" max="4" width="12.7109375" style="186" customWidth="1"/>
    <col min="5" max="5" width="12.7109375" style="0" customWidth="1"/>
    <col min="6" max="6" width="6.57421875" style="0" customWidth="1"/>
    <col min="7" max="7" width="14.00390625" style="98" customWidth="1"/>
    <col min="8" max="8" width="13.140625" style="98" customWidth="1"/>
    <col min="9" max="9" width="12.7109375" style="0" customWidth="1"/>
    <col min="10" max="10" width="6.57421875" style="0" customWidth="1"/>
    <col min="11" max="11" width="13.57421875" style="186" customWidth="1"/>
    <col min="12" max="12" width="12.7109375" style="186" customWidth="1"/>
    <col min="13" max="13" width="12.7109375" style="180" customWidth="1"/>
    <col min="14" max="14" width="6.57421875" style="0" customWidth="1"/>
    <col min="15" max="15" width="7.00390625" style="0" bestFit="1" customWidth="1"/>
  </cols>
  <sheetData>
    <row r="1" spans="1:14" ht="15">
      <c r="A1" s="73" t="s">
        <v>63</v>
      </c>
      <c r="B1" s="74"/>
      <c r="C1" s="74"/>
      <c r="D1" s="180"/>
      <c r="E1" s="76" t="s">
        <v>64</v>
      </c>
      <c r="F1" s="73"/>
      <c r="G1" s="74" t="s">
        <v>102</v>
      </c>
      <c r="H1" s="75"/>
      <c r="I1" s="75"/>
      <c r="J1" s="73"/>
      <c r="K1" s="188"/>
      <c r="L1" s="180"/>
      <c r="N1" s="73"/>
    </row>
    <row r="2" spans="1:14" ht="16.5" thickBot="1">
      <c r="A2" s="1" t="s">
        <v>31</v>
      </c>
      <c r="B2" s="77" t="s">
        <v>1</v>
      </c>
      <c r="C2" s="77"/>
      <c r="D2" s="180"/>
      <c r="E2" s="75"/>
      <c r="F2" s="1"/>
      <c r="G2" s="77"/>
      <c r="H2" s="75"/>
      <c r="I2" s="75"/>
      <c r="J2" s="1"/>
      <c r="K2" s="189"/>
      <c r="L2" s="180"/>
      <c r="N2" s="1"/>
    </row>
    <row r="3" spans="1:15" ht="15">
      <c r="A3" s="2" t="s">
        <v>2</v>
      </c>
      <c r="B3" s="78" t="s">
        <v>3</v>
      </c>
      <c r="C3" s="79" t="s">
        <v>4</v>
      </c>
      <c r="D3" s="181" t="s">
        <v>5</v>
      </c>
      <c r="E3" s="81"/>
      <c r="F3" s="24" t="s">
        <v>6</v>
      </c>
      <c r="G3" s="82" t="s">
        <v>4</v>
      </c>
      <c r="H3" s="80" t="s">
        <v>7</v>
      </c>
      <c r="I3" s="81"/>
      <c r="J3" s="24" t="s">
        <v>6</v>
      </c>
      <c r="K3" s="190" t="s">
        <v>4</v>
      </c>
      <c r="L3" s="181" t="s">
        <v>8</v>
      </c>
      <c r="M3" s="191"/>
      <c r="N3" s="24" t="s">
        <v>6</v>
      </c>
      <c r="O3" s="43" t="s">
        <v>61</v>
      </c>
    </row>
    <row r="4" spans="1:15" ht="15.75" customHeight="1" thickBot="1">
      <c r="A4" s="3"/>
      <c r="B4" s="83" t="s">
        <v>9</v>
      </c>
      <c r="C4" s="84" t="s">
        <v>10</v>
      </c>
      <c r="D4" s="182" t="s">
        <v>11</v>
      </c>
      <c r="E4" s="85" t="s">
        <v>12</v>
      </c>
      <c r="F4" s="4" t="s">
        <v>13</v>
      </c>
      <c r="G4" s="86" t="s">
        <v>14</v>
      </c>
      <c r="H4" s="85" t="s">
        <v>11</v>
      </c>
      <c r="I4" s="85" t="s">
        <v>12</v>
      </c>
      <c r="J4" s="4" t="s">
        <v>13</v>
      </c>
      <c r="K4" s="192" t="s">
        <v>15</v>
      </c>
      <c r="L4" s="182" t="s">
        <v>11</v>
      </c>
      <c r="M4" s="182" t="s">
        <v>12</v>
      </c>
      <c r="N4" s="4" t="s">
        <v>13</v>
      </c>
      <c r="O4" s="44" t="s">
        <v>62</v>
      </c>
    </row>
    <row r="5" spans="1:15" ht="15.75" customHeight="1">
      <c r="A5" s="28" t="s">
        <v>32</v>
      </c>
      <c r="B5" s="33">
        <v>3893982</v>
      </c>
      <c r="C5" s="34">
        <v>3893982</v>
      </c>
      <c r="D5" s="50">
        <v>1470577</v>
      </c>
      <c r="E5" s="50">
        <v>673176.51</v>
      </c>
      <c r="F5" s="46">
        <f>ROUND((D5+E5)/(C5/100),1)</f>
        <v>55.1</v>
      </c>
      <c r="G5" s="168">
        <v>3893982</v>
      </c>
      <c r="H5" s="50">
        <v>1746363.53</v>
      </c>
      <c r="I5" s="50">
        <v>815039.12</v>
      </c>
      <c r="J5" s="46">
        <f>ROUND((H5+I5)/(G5/100),1)</f>
        <v>65.8</v>
      </c>
      <c r="K5" s="67">
        <v>3893982</v>
      </c>
      <c r="L5" s="50">
        <v>2542205.37</v>
      </c>
      <c r="M5" s="50">
        <v>1132838.41</v>
      </c>
      <c r="N5" s="46">
        <f>ROUND((L5+M5)/(K5/100),1)</f>
        <v>94.4</v>
      </c>
      <c r="O5" s="6">
        <f>ROUND((L5+M5)/(B5/100),1)</f>
        <v>94.4</v>
      </c>
    </row>
    <row r="6" spans="1:15" ht="15.75" customHeight="1">
      <c r="A6" s="29" t="s">
        <v>33</v>
      </c>
      <c r="B6" s="35">
        <v>290000</v>
      </c>
      <c r="C6" s="36">
        <v>290000</v>
      </c>
      <c r="D6" s="51">
        <v>114468.28</v>
      </c>
      <c r="E6" s="51">
        <v>28617</v>
      </c>
      <c r="F6" s="47">
        <f aca="true" t="shared" si="0" ref="F6:F37">ROUND((D6+E6)/(C6/100),1)</f>
        <v>49.3</v>
      </c>
      <c r="G6" s="70">
        <v>290000</v>
      </c>
      <c r="H6" s="51">
        <v>183682.06</v>
      </c>
      <c r="I6" s="51">
        <v>45920</v>
      </c>
      <c r="J6" s="47">
        <f aca="true" t="shared" si="1" ref="J6:J37">ROUND((H6+I6)/(G6/100),1)</f>
        <v>79.2</v>
      </c>
      <c r="K6" s="68">
        <v>290000</v>
      </c>
      <c r="L6" s="51">
        <v>224804.18</v>
      </c>
      <c r="M6" s="51">
        <v>70991</v>
      </c>
      <c r="N6" s="47">
        <f aca="true" t="shared" si="2" ref="N6:N37">ROUND((L6+M6)/(K6/100),1)</f>
        <v>102</v>
      </c>
      <c r="O6" s="6">
        <f aca="true" t="shared" si="3" ref="O6:O37">ROUND((L6+M6)/(B6/100),1)</f>
        <v>102</v>
      </c>
    </row>
    <row r="7" spans="1:15" ht="15.75" customHeight="1">
      <c r="A7" s="29" t="s">
        <v>34</v>
      </c>
      <c r="B7" s="35">
        <v>92000</v>
      </c>
      <c r="C7" s="36">
        <v>92000</v>
      </c>
      <c r="D7" s="51">
        <v>37852.67</v>
      </c>
      <c r="E7" s="51">
        <v>9464</v>
      </c>
      <c r="F7" s="47">
        <f t="shared" si="0"/>
        <v>51.4</v>
      </c>
      <c r="G7" s="70">
        <v>92000</v>
      </c>
      <c r="H7" s="51">
        <v>53192.67</v>
      </c>
      <c r="I7" s="51">
        <v>13299</v>
      </c>
      <c r="J7" s="47">
        <f t="shared" si="1"/>
        <v>72.3</v>
      </c>
      <c r="K7" s="68">
        <v>92000</v>
      </c>
      <c r="L7" s="51">
        <v>55390.67</v>
      </c>
      <c r="M7" s="51">
        <v>17493</v>
      </c>
      <c r="N7" s="47">
        <f t="shared" si="2"/>
        <v>79.2</v>
      </c>
      <c r="O7" s="6">
        <f t="shared" si="3"/>
        <v>79.2</v>
      </c>
    </row>
    <row r="8" spans="1:15" ht="15.75" customHeight="1">
      <c r="A8" s="29" t="s">
        <v>35</v>
      </c>
      <c r="B8" s="35">
        <v>170000</v>
      </c>
      <c r="C8" s="36">
        <v>170000</v>
      </c>
      <c r="D8" s="51">
        <v>59090.51</v>
      </c>
      <c r="E8" s="51">
        <v>14773</v>
      </c>
      <c r="F8" s="47">
        <f t="shared" si="0"/>
        <v>43.4</v>
      </c>
      <c r="G8" s="70">
        <v>170000</v>
      </c>
      <c r="H8" s="51">
        <v>78602.75</v>
      </c>
      <c r="I8" s="51">
        <v>19651</v>
      </c>
      <c r="J8" s="47">
        <f t="shared" si="1"/>
        <v>57.8</v>
      </c>
      <c r="K8" s="68">
        <v>170000</v>
      </c>
      <c r="L8" s="51">
        <v>100471.15</v>
      </c>
      <c r="M8" s="51">
        <v>31728</v>
      </c>
      <c r="N8" s="47">
        <f t="shared" si="2"/>
        <v>77.8</v>
      </c>
      <c r="O8" s="6">
        <f t="shared" si="3"/>
        <v>77.8</v>
      </c>
    </row>
    <row r="9" spans="1:15" ht="15.75" customHeight="1">
      <c r="A9" s="29" t="s">
        <v>36</v>
      </c>
      <c r="B9" s="35">
        <v>110000</v>
      </c>
      <c r="C9" s="36">
        <v>110000</v>
      </c>
      <c r="D9" s="51">
        <v>39338</v>
      </c>
      <c r="E9" s="51">
        <v>9834</v>
      </c>
      <c r="F9" s="47">
        <f t="shared" si="0"/>
        <v>44.7</v>
      </c>
      <c r="G9" s="70">
        <v>110000</v>
      </c>
      <c r="H9" s="51">
        <v>55338</v>
      </c>
      <c r="I9" s="51">
        <v>13834</v>
      </c>
      <c r="J9" s="47">
        <f t="shared" si="1"/>
        <v>62.9</v>
      </c>
      <c r="K9" s="68">
        <v>110000</v>
      </c>
      <c r="L9" s="51">
        <v>67771</v>
      </c>
      <c r="M9" s="51">
        <v>21401</v>
      </c>
      <c r="N9" s="47">
        <f t="shared" si="2"/>
        <v>81.1</v>
      </c>
      <c r="O9" s="6">
        <f t="shared" si="3"/>
        <v>81.1</v>
      </c>
    </row>
    <row r="10" spans="1:15" ht="15.75" customHeight="1">
      <c r="A10" s="29" t="s">
        <v>37</v>
      </c>
      <c r="B10" s="35"/>
      <c r="C10" s="36"/>
      <c r="D10" s="51"/>
      <c r="E10" s="51"/>
      <c r="F10" s="47" t="e">
        <f t="shared" si="0"/>
        <v>#DIV/0!</v>
      </c>
      <c r="G10" s="70"/>
      <c r="H10" s="51"/>
      <c r="I10" s="51"/>
      <c r="J10" s="47" t="e">
        <f t="shared" si="1"/>
        <v>#DIV/0!</v>
      </c>
      <c r="K10" s="68"/>
      <c r="L10" s="51"/>
      <c r="M10" s="51"/>
      <c r="N10" s="47" t="e">
        <f t="shared" si="2"/>
        <v>#DIV/0!</v>
      </c>
      <c r="O10" s="6" t="e">
        <f t="shared" si="3"/>
        <v>#DIV/0!</v>
      </c>
    </row>
    <row r="11" spans="1:15" ht="15.75" customHeight="1">
      <c r="A11" s="29" t="s">
        <v>38</v>
      </c>
      <c r="B11" s="35"/>
      <c r="C11" s="36"/>
      <c r="D11" s="51"/>
      <c r="E11" s="51"/>
      <c r="F11" s="47" t="e">
        <f t="shared" si="0"/>
        <v>#DIV/0!</v>
      </c>
      <c r="G11" s="70"/>
      <c r="H11" s="51"/>
      <c r="I11" s="51"/>
      <c r="J11" s="47" t="e">
        <f t="shared" si="1"/>
        <v>#DIV/0!</v>
      </c>
      <c r="K11" s="68"/>
      <c r="L11" s="51"/>
      <c r="M11" s="51"/>
      <c r="N11" s="47" t="e">
        <f t="shared" si="2"/>
        <v>#DIV/0!</v>
      </c>
      <c r="O11" s="6" t="e">
        <f t="shared" si="3"/>
        <v>#DIV/0!</v>
      </c>
    </row>
    <row r="12" spans="1:15" ht="15.75" customHeight="1">
      <c r="A12" s="29" t="s">
        <v>65</v>
      </c>
      <c r="B12" s="35"/>
      <c r="C12" s="36"/>
      <c r="D12" s="51"/>
      <c r="E12" s="51"/>
      <c r="F12" s="47" t="e">
        <f t="shared" si="0"/>
        <v>#DIV/0!</v>
      </c>
      <c r="G12" s="70"/>
      <c r="H12" s="51"/>
      <c r="I12" s="51"/>
      <c r="J12" s="47" t="e">
        <f t="shared" si="1"/>
        <v>#DIV/0!</v>
      </c>
      <c r="K12" s="68"/>
      <c r="L12" s="51"/>
      <c r="M12" s="51"/>
      <c r="N12" s="47" t="e">
        <f t="shared" si="2"/>
        <v>#DIV/0!</v>
      </c>
      <c r="O12" s="6" t="e">
        <f t="shared" si="3"/>
        <v>#DIV/0!</v>
      </c>
    </row>
    <row r="13" spans="1:15" ht="15.75" customHeight="1">
      <c r="A13" s="29" t="s">
        <v>66</v>
      </c>
      <c r="B13" s="35"/>
      <c r="C13" s="36"/>
      <c r="D13" s="51"/>
      <c r="E13" s="51"/>
      <c r="F13" s="47" t="e">
        <f t="shared" si="0"/>
        <v>#DIV/0!</v>
      </c>
      <c r="G13" s="70"/>
      <c r="H13" s="51"/>
      <c r="I13" s="51"/>
      <c r="J13" s="47" t="e">
        <f t="shared" si="1"/>
        <v>#DIV/0!</v>
      </c>
      <c r="K13" s="68"/>
      <c r="L13" s="51"/>
      <c r="M13" s="51"/>
      <c r="N13" s="47" t="e">
        <f t="shared" si="2"/>
        <v>#DIV/0!</v>
      </c>
      <c r="O13" s="6" t="e">
        <f t="shared" si="3"/>
        <v>#DIV/0!</v>
      </c>
    </row>
    <row r="14" spans="1:15" ht="15.75" customHeight="1">
      <c r="A14" s="29" t="s">
        <v>67</v>
      </c>
      <c r="B14" s="35"/>
      <c r="C14" s="36"/>
      <c r="D14" s="51"/>
      <c r="E14" s="51"/>
      <c r="F14" s="47" t="e">
        <f t="shared" si="0"/>
        <v>#DIV/0!</v>
      </c>
      <c r="G14" s="70"/>
      <c r="H14" s="51"/>
      <c r="I14" s="51"/>
      <c r="J14" s="47" t="e">
        <f t="shared" si="1"/>
        <v>#DIV/0!</v>
      </c>
      <c r="K14" s="68"/>
      <c r="L14" s="51"/>
      <c r="M14" s="51"/>
      <c r="N14" s="47" t="e">
        <f t="shared" si="2"/>
        <v>#DIV/0!</v>
      </c>
      <c r="O14" s="6" t="e">
        <f t="shared" si="3"/>
        <v>#DIV/0!</v>
      </c>
    </row>
    <row r="15" spans="1:15" ht="15.75" customHeight="1">
      <c r="A15" s="29" t="s">
        <v>39</v>
      </c>
      <c r="B15" s="35">
        <v>200000</v>
      </c>
      <c r="C15" s="36">
        <v>200000</v>
      </c>
      <c r="D15" s="51">
        <v>35757</v>
      </c>
      <c r="E15" s="51">
        <v>8940</v>
      </c>
      <c r="F15" s="47">
        <f t="shared" si="0"/>
        <v>22.3</v>
      </c>
      <c r="G15" s="70">
        <v>200000</v>
      </c>
      <c r="H15" s="51">
        <v>84075.98</v>
      </c>
      <c r="I15" s="51">
        <v>21020</v>
      </c>
      <c r="J15" s="47">
        <f t="shared" si="1"/>
        <v>52.5</v>
      </c>
      <c r="K15" s="68">
        <v>200000</v>
      </c>
      <c r="L15" s="51">
        <v>53232.52</v>
      </c>
      <c r="M15" s="51">
        <v>110668</v>
      </c>
      <c r="N15" s="47">
        <f t="shared" si="2"/>
        <v>82</v>
      </c>
      <c r="O15" s="6">
        <f t="shared" si="3"/>
        <v>82</v>
      </c>
    </row>
    <row r="16" spans="1:15" ht="15.75" customHeight="1">
      <c r="A16" s="29" t="s">
        <v>40</v>
      </c>
      <c r="B16" s="35">
        <v>5000</v>
      </c>
      <c r="C16" s="36">
        <v>5000</v>
      </c>
      <c r="D16" s="51">
        <v>1163.57</v>
      </c>
      <c r="E16" s="51">
        <v>291</v>
      </c>
      <c r="F16" s="47">
        <f t="shared" si="0"/>
        <v>29.1</v>
      </c>
      <c r="G16" s="70">
        <v>5000</v>
      </c>
      <c r="H16" s="51">
        <v>1780.19</v>
      </c>
      <c r="I16" s="51">
        <v>445</v>
      </c>
      <c r="J16" s="47">
        <f t="shared" si="1"/>
        <v>44.5</v>
      </c>
      <c r="K16" s="68">
        <v>5000</v>
      </c>
      <c r="L16" s="51">
        <v>3025.55</v>
      </c>
      <c r="M16" s="51">
        <v>956</v>
      </c>
      <c r="N16" s="47">
        <f t="shared" si="2"/>
        <v>79.6</v>
      </c>
      <c r="O16" s="6">
        <f t="shared" si="3"/>
        <v>79.6</v>
      </c>
    </row>
    <row r="17" spans="1:15" ht="15.75" customHeight="1">
      <c r="A17" s="29" t="s">
        <v>68</v>
      </c>
      <c r="B17" s="35">
        <v>3000</v>
      </c>
      <c r="C17" s="36">
        <v>3000</v>
      </c>
      <c r="D17" s="51">
        <v>549.22</v>
      </c>
      <c r="E17" s="51"/>
      <c r="F17" s="47">
        <f t="shared" si="0"/>
        <v>18.3</v>
      </c>
      <c r="G17" s="70">
        <v>3000</v>
      </c>
      <c r="H17" s="51">
        <v>549.22</v>
      </c>
      <c r="I17" s="51"/>
      <c r="J17" s="47">
        <f t="shared" si="1"/>
        <v>18.3</v>
      </c>
      <c r="K17" s="68">
        <v>3000</v>
      </c>
      <c r="L17" s="51">
        <v>1998.46</v>
      </c>
      <c r="M17" s="51"/>
      <c r="N17" s="47">
        <f t="shared" si="2"/>
        <v>66.6</v>
      </c>
      <c r="O17" s="6">
        <f t="shared" si="3"/>
        <v>66.6</v>
      </c>
    </row>
    <row r="18" spans="1:15" ht="15.75" customHeight="1">
      <c r="A18" s="29" t="s">
        <v>41</v>
      </c>
      <c r="B18" s="35">
        <v>180000</v>
      </c>
      <c r="C18" s="36">
        <v>180000</v>
      </c>
      <c r="D18" s="51">
        <v>66257.67</v>
      </c>
      <c r="E18" s="51">
        <v>16490</v>
      </c>
      <c r="F18" s="47">
        <f t="shared" si="0"/>
        <v>46</v>
      </c>
      <c r="G18" s="70">
        <v>180000</v>
      </c>
      <c r="H18" s="51">
        <v>102810.59</v>
      </c>
      <c r="I18" s="51">
        <v>25696</v>
      </c>
      <c r="J18" s="47">
        <f t="shared" si="1"/>
        <v>71.4</v>
      </c>
      <c r="K18" s="68">
        <v>180000</v>
      </c>
      <c r="L18" s="51">
        <v>135080.04</v>
      </c>
      <c r="M18" s="51">
        <v>50942</v>
      </c>
      <c r="N18" s="47">
        <f t="shared" si="2"/>
        <v>103.3</v>
      </c>
      <c r="O18" s="6">
        <f t="shared" si="3"/>
        <v>103.3</v>
      </c>
    </row>
    <row r="19" spans="1:15" ht="15.75" customHeight="1">
      <c r="A19" s="29" t="s">
        <v>42</v>
      </c>
      <c r="B19" s="35">
        <v>3200000</v>
      </c>
      <c r="C19" s="36">
        <v>3200000</v>
      </c>
      <c r="D19" s="51">
        <v>1370865</v>
      </c>
      <c r="E19" s="51">
        <v>287005</v>
      </c>
      <c r="F19" s="47">
        <f t="shared" si="0"/>
        <v>51.8</v>
      </c>
      <c r="G19" s="70">
        <v>3153080</v>
      </c>
      <c r="H19" s="51">
        <v>1994264</v>
      </c>
      <c r="I19" s="51">
        <v>448360</v>
      </c>
      <c r="J19" s="47">
        <f t="shared" si="1"/>
        <v>77.5</v>
      </c>
      <c r="K19" s="68">
        <v>3181686</v>
      </c>
      <c r="L19" s="51">
        <v>2771485</v>
      </c>
      <c r="M19" s="51">
        <v>632444</v>
      </c>
      <c r="N19" s="47">
        <f t="shared" si="2"/>
        <v>107</v>
      </c>
      <c r="O19" s="6">
        <f t="shared" si="3"/>
        <v>106.4</v>
      </c>
    </row>
    <row r="20" spans="1:15" ht="15.75" customHeight="1">
      <c r="A20" s="29" t="s">
        <v>43</v>
      </c>
      <c r="B20" s="35"/>
      <c r="C20" s="36"/>
      <c r="D20" s="51"/>
      <c r="E20" s="51"/>
      <c r="F20" s="47" t="e">
        <f t="shared" si="0"/>
        <v>#DIV/0!</v>
      </c>
      <c r="G20" s="70"/>
      <c r="H20" s="51"/>
      <c r="I20" s="51"/>
      <c r="J20" s="47" t="e">
        <f t="shared" si="1"/>
        <v>#DIV/0!</v>
      </c>
      <c r="K20" s="68"/>
      <c r="L20" s="51"/>
      <c r="M20" s="51"/>
      <c r="N20" s="47" t="e">
        <f t="shared" si="2"/>
        <v>#DIV/0!</v>
      </c>
      <c r="O20" s="6" t="e">
        <f t="shared" si="3"/>
        <v>#DIV/0!</v>
      </c>
    </row>
    <row r="21" spans="1:15" ht="15.75" customHeight="1">
      <c r="A21" s="29" t="s">
        <v>44</v>
      </c>
      <c r="B21" s="35"/>
      <c r="C21" s="36"/>
      <c r="D21" s="51"/>
      <c r="E21" s="51"/>
      <c r="F21" s="47" t="e">
        <f t="shared" si="0"/>
        <v>#DIV/0!</v>
      </c>
      <c r="G21" s="70"/>
      <c r="H21" s="51"/>
      <c r="I21" s="51"/>
      <c r="J21" s="47" t="e">
        <f t="shared" si="1"/>
        <v>#DIV/0!</v>
      </c>
      <c r="K21" s="68"/>
      <c r="L21" s="51"/>
      <c r="M21" s="51"/>
      <c r="N21" s="47" t="e">
        <f t="shared" si="2"/>
        <v>#DIV/0!</v>
      </c>
      <c r="O21" s="6" t="e">
        <f t="shared" si="3"/>
        <v>#DIV/0!</v>
      </c>
    </row>
    <row r="22" spans="1:15" ht="15.75" customHeight="1">
      <c r="A22" s="29" t="s">
        <v>45</v>
      </c>
      <c r="B22" s="35"/>
      <c r="C22" s="36"/>
      <c r="D22" s="51"/>
      <c r="E22" s="51"/>
      <c r="F22" s="47" t="e">
        <f t="shared" si="0"/>
        <v>#DIV/0!</v>
      </c>
      <c r="G22" s="70"/>
      <c r="H22" s="51"/>
      <c r="I22" s="51"/>
      <c r="J22" s="47" t="e">
        <f t="shared" si="1"/>
        <v>#DIV/0!</v>
      </c>
      <c r="K22" s="68"/>
      <c r="L22" s="51"/>
      <c r="M22" s="51"/>
      <c r="N22" s="47" t="e">
        <f t="shared" si="2"/>
        <v>#DIV/0!</v>
      </c>
      <c r="O22" s="6" t="e">
        <f t="shared" si="3"/>
        <v>#DIV/0!</v>
      </c>
    </row>
    <row r="23" spans="1:15" ht="15.75" customHeight="1">
      <c r="A23" s="29" t="s">
        <v>46</v>
      </c>
      <c r="B23" s="35"/>
      <c r="C23" s="36"/>
      <c r="D23" s="51"/>
      <c r="E23" s="51"/>
      <c r="F23" s="47" t="e">
        <f t="shared" si="0"/>
        <v>#DIV/0!</v>
      </c>
      <c r="G23" s="70"/>
      <c r="H23" s="51"/>
      <c r="I23" s="51"/>
      <c r="J23" s="47" t="e">
        <f t="shared" si="1"/>
        <v>#DIV/0!</v>
      </c>
      <c r="K23" s="68"/>
      <c r="L23" s="51"/>
      <c r="M23" s="51"/>
      <c r="N23" s="47" t="e">
        <f t="shared" si="2"/>
        <v>#DIV/0!</v>
      </c>
      <c r="O23" s="6" t="e">
        <f t="shared" si="3"/>
        <v>#DIV/0!</v>
      </c>
    </row>
    <row r="24" spans="1:15" ht="15.75" customHeight="1">
      <c r="A24" s="29" t="s">
        <v>69</v>
      </c>
      <c r="B24" s="35"/>
      <c r="C24" s="36"/>
      <c r="D24" s="51"/>
      <c r="E24" s="51"/>
      <c r="F24" s="47" t="e">
        <f t="shared" si="0"/>
        <v>#DIV/0!</v>
      </c>
      <c r="G24" s="70"/>
      <c r="H24" s="51"/>
      <c r="I24" s="51"/>
      <c r="J24" s="47" t="e">
        <f t="shared" si="1"/>
        <v>#DIV/0!</v>
      </c>
      <c r="K24" s="68"/>
      <c r="L24" s="51"/>
      <c r="M24" s="51"/>
      <c r="N24" s="47" t="e">
        <f t="shared" si="2"/>
        <v>#DIV/0!</v>
      </c>
      <c r="O24" s="6" t="e">
        <f t="shared" si="3"/>
        <v>#DIV/0!</v>
      </c>
    </row>
    <row r="25" spans="1:15" ht="15.75" customHeight="1">
      <c r="A25" s="29" t="s">
        <v>47</v>
      </c>
      <c r="B25" s="35"/>
      <c r="C25" s="36"/>
      <c r="D25" s="51"/>
      <c r="E25" s="51"/>
      <c r="F25" s="47" t="e">
        <f t="shared" si="0"/>
        <v>#DIV/0!</v>
      </c>
      <c r="G25" s="70"/>
      <c r="H25" s="51"/>
      <c r="I25" s="51"/>
      <c r="J25" s="47" t="e">
        <f t="shared" si="1"/>
        <v>#DIV/0!</v>
      </c>
      <c r="K25" s="68"/>
      <c r="L25" s="51"/>
      <c r="M25" s="51"/>
      <c r="N25" s="47" t="e">
        <f t="shared" si="2"/>
        <v>#DIV/0!</v>
      </c>
      <c r="O25" s="6" t="e">
        <f t="shared" si="3"/>
        <v>#DIV/0!</v>
      </c>
    </row>
    <row r="26" spans="1:15" ht="15.75" customHeight="1">
      <c r="A26" s="29" t="s">
        <v>48</v>
      </c>
      <c r="B26" s="35"/>
      <c r="C26" s="36"/>
      <c r="D26" s="51"/>
      <c r="E26" s="51"/>
      <c r="F26" s="47" t="e">
        <f t="shared" si="0"/>
        <v>#DIV/0!</v>
      </c>
      <c r="G26" s="70"/>
      <c r="H26" s="51"/>
      <c r="I26" s="51"/>
      <c r="J26" s="47" t="e">
        <f t="shared" si="1"/>
        <v>#DIV/0!</v>
      </c>
      <c r="K26" s="68"/>
      <c r="L26" s="51"/>
      <c r="M26" s="51"/>
      <c r="N26" s="47" t="e">
        <f t="shared" si="2"/>
        <v>#DIV/0!</v>
      </c>
      <c r="O26" s="6" t="e">
        <f t="shared" si="3"/>
        <v>#DIV/0!</v>
      </c>
    </row>
    <row r="27" spans="1:15" ht="15.75" customHeight="1">
      <c r="A27" s="29" t="s">
        <v>70</v>
      </c>
      <c r="B27" s="35"/>
      <c r="C27" s="36"/>
      <c r="D27" s="51"/>
      <c r="E27" s="51"/>
      <c r="F27" s="47" t="e">
        <f t="shared" si="0"/>
        <v>#DIV/0!</v>
      </c>
      <c r="G27" s="70"/>
      <c r="H27" s="51"/>
      <c r="I27" s="51"/>
      <c r="J27" s="47" t="e">
        <f t="shared" si="1"/>
        <v>#DIV/0!</v>
      </c>
      <c r="K27" s="68"/>
      <c r="L27" s="51"/>
      <c r="M27" s="51"/>
      <c r="N27" s="47" t="e">
        <f t="shared" si="2"/>
        <v>#DIV/0!</v>
      </c>
      <c r="O27" s="6" t="e">
        <f t="shared" si="3"/>
        <v>#DIV/0!</v>
      </c>
    </row>
    <row r="28" spans="1:15" ht="15.75" customHeight="1">
      <c r="A28" s="29" t="s">
        <v>49</v>
      </c>
      <c r="B28" s="35">
        <v>400000</v>
      </c>
      <c r="C28" s="36">
        <v>400000</v>
      </c>
      <c r="D28" s="51">
        <v>294202.05</v>
      </c>
      <c r="E28" s="51">
        <v>4624</v>
      </c>
      <c r="F28" s="47">
        <f t="shared" si="0"/>
        <v>74.7</v>
      </c>
      <c r="G28" s="70">
        <v>400000</v>
      </c>
      <c r="H28" s="51">
        <v>360221.37</v>
      </c>
      <c r="I28" s="51">
        <v>4624</v>
      </c>
      <c r="J28" s="47">
        <f t="shared" si="1"/>
        <v>91.2</v>
      </c>
      <c r="K28" s="68">
        <v>400000</v>
      </c>
      <c r="L28" s="51">
        <v>462043.02</v>
      </c>
      <c r="M28" s="51">
        <v>5549</v>
      </c>
      <c r="N28" s="47">
        <f t="shared" si="2"/>
        <v>116.9</v>
      </c>
      <c r="O28" s="6">
        <f t="shared" si="3"/>
        <v>116.9</v>
      </c>
    </row>
    <row r="29" spans="1:15" ht="15.75" customHeight="1">
      <c r="A29" s="29" t="s">
        <v>50</v>
      </c>
      <c r="B29" s="35">
        <v>540529</v>
      </c>
      <c r="C29" s="36">
        <v>540529</v>
      </c>
      <c r="D29" s="51">
        <v>202155.06</v>
      </c>
      <c r="E29" s="51">
        <v>50538.76</v>
      </c>
      <c r="F29" s="47">
        <f t="shared" si="0"/>
        <v>46.7</v>
      </c>
      <c r="G29" s="70">
        <v>540529</v>
      </c>
      <c r="H29" s="51">
        <v>317289.12</v>
      </c>
      <c r="I29" s="51">
        <v>79322.28</v>
      </c>
      <c r="J29" s="47">
        <f t="shared" si="1"/>
        <v>73.4</v>
      </c>
      <c r="K29" s="68">
        <v>540529</v>
      </c>
      <c r="L29" s="51">
        <v>410801.18</v>
      </c>
      <c r="M29" s="51">
        <v>129727.8</v>
      </c>
      <c r="N29" s="47">
        <f t="shared" si="2"/>
        <v>100</v>
      </c>
      <c r="O29" s="6">
        <f t="shared" si="3"/>
        <v>100</v>
      </c>
    </row>
    <row r="30" spans="1:15" ht="15.75" customHeight="1">
      <c r="A30" s="29" t="s">
        <v>71</v>
      </c>
      <c r="B30" s="35"/>
      <c r="C30" s="36"/>
      <c r="D30" s="51"/>
      <c r="E30" s="51"/>
      <c r="F30" s="47" t="e">
        <f t="shared" si="0"/>
        <v>#DIV/0!</v>
      </c>
      <c r="G30" s="70"/>
      <c r="H30" s="51"/>
      <c r="I30" s="51"/>
      <c r="J30" s="47" t="e">
        <f t="shared" si="1"/>
        <v>#DIV/0!</v>
      </c>
      <c r="K30" s="68"/>
      <c r="L30" s="51"/>
      <c r="M30" s="51"/>
      <c r="N30" s="47" t="e">
        <f t="shared" si="2"/>
        <v>#DIV/0!</v>
      </c>
      <c r="O30" s="6" t="e">
        <f t="shared" si="3"/>
        <v>#DIV/0!</v>
      </c>
    </row>
    <row r="31" spans="1:15" ht="15.75" customHeight="1">
      <c r="A31" s="29" t="s">
        <v>51</v>
      </c>
      <c r="B31" s="35"/>
      <c r="C31" s="36"/>
      <c r="D31" s="51"/>
      <c r="E31" s="51"/>
      <c r="F31" s="47" t="e">
        <f t="shared" si="0"/>
        <v>#DIV/0!</v>
      </c>
      <c r="G31" s="70"/>
      <c r="H31" s="51"/>
      <c r="I31" s="51"/>
      <c r="J31" s="47" t="e">
        <f t="shared" si="1"/>
        <v>#DIV/0!</v>
      </c>
      <c r="K31" s="68"/>
      <c r="L31" s="51"/>
      <c r="M31" s="51"/>
      <c r="N31" s="47" t="e">
        <f t="shared" si="2"/>
        <v>#DIV/0!</v>
      </c>
      <c r="O31" s="6" t="e">
        <f t="shared" si="3"/>
        <v>#DIV/0!</v>
      </c>
    </row>
    <row r="32" spans="1:15" ht="15">
      <c r="A32" s="29" t="s">
        <v>72</v>
      </c>
      <c r="B32" s="35"/>
      <c r="C32" s="36"/>
      <c r="D32" s="51"/>
      <c r="E32" s="51"/>
      <c r="F32" s="47" t="e">
        <f t="shared" si="0"/>
        <v>#DIV/0!</v>
      </c>
      <c r="G32" s="70"/>
      <c r="H32" s="51"/>
      <c r="I32" s="51"/>
      <c r="J32" s="47" t="e">
        <f t="shared" si="1"/>
        <v>#DIV/0!</v>
      </c>
      <c r="K32" s="68"/>
      <c r="L32" s="51"/>
      <c r="M32" s="51"/>
      <c r="N32" s="47" t="e">
        <f t="shared" si="2"/>
        <v>#DIV/0!</v>
      </c>
      <c r="O32" s="6" t="e">
        <f t="shared" si="3"/>
        <v>#DIV/0!</v>
      </c>
    </row>
    <row r="33" spans="1:15" ht="15">
      <c r="A33" s="29" t="s">
        <v>52</v>
      </c>
      <c r="B33" s="35"/>
      <c r="C33" s="36"/>
      <c r="D33" s="51"/>
      <c r="E33" s="51"/>
      <c r="F33" s="47" t="e">
        <f t="shared" si="0"/>
        <v>#DIV/0!</v>
      </c>
      <c r="G33" s="70"/>
      <c r="H33" s="51"/>
      <c r="I33" s="51"/>
      <c r="J33" s="47" t="e">
        <f t="shared" si="1"/>
        <v>#DIV/0!</v>
      </c>
      <c r="K33" s="68"/>
      <c r="L33" s="51"/>
      <c r="M33" s="51"/>
      <c r="N33" s="47" t="e">
        <f t="shared" si="2"/>
        <v>#DIV/0!</v>
      </c>
      <c r="O33" s="6" t="e">
        <f t="shared" si="3"/>
        <v>#DIV/0!</v>
      </c>
    </row>
    <row r="34" spans="1:15" ht="15">
      <c r="A34" s="29" t="s">
        <v>73</v>
      </c>
      <c r="B34" s="35">
        <v>25000</v>
      </c>
      <c r="C34" s="36">
        <v>25000</v>
      </c>
      <c r="D34" s="51">
        <v>11524.87</v>
      </c>
      <c r="E34" s="51">
        <v>1547</v>
      </c>
      <c r="F34" s="47">
        <f>ROUND((D34+E34)/(C34/100),1)</f>
        <v>52.3</v>
      </c>
      <c r="G34" s="70">
        <v>25000</v>
      </c>
      <c r="H34" s="51">
        <v>11519.33</v>
      </c>
      <c r="I34" s="51">
        <v>2880</v>
      </c>
      <c r="J34" s="47">
        <f>ROUND((H34+I34)/(G34/100),1)</f>
        <v>57.6</v>
      </c>
      <c r="K34" s="68">
        <v>25000</v>
      </c>
      <c r="L34" s="51">
        <v>1649.33</v>
      </c>
      <c r="M34" s="51">
        <v>23197</v>
      </c>
      <c r="N34" s="47">
        <f>ROUND((L34+M34)/(K34/100),1)</f>
        <v>99.4</v>
      </c>
      <c r="O34" s="6">
        <f t="shared" si="3"/>
        <v>99.4</v>
      </c>
    </row>
    <row r="35" spans="1:15" ht="15">
      <c r="A35" s="29" t="s">
        <v>53</v>
      </c>
      <c r="B35" s="37"/>
      <c r="C35" s="38"/>
      <c r="D35" s="52"/>
      <c r="E35" s="52"/>
      <c r="F35" s="48" t="e">
        <f>ROUND((D35+E35)/(C35/100),1)</f>
        <v>#DIV/0!</v>
      </c>
      <c r="G35" s="71"/>
      <c r="H35" s="52"/>
      <c r="I35" s="52"/>
      <c r="J35" s="48" t="e">
        <f>ROUND((H35+I35)/(G35/100),1)</f>
        <v>#DIV/0!</v>
      </c>
      <c r="K35" s="69"/>
      <c r="L35" s="52"/>
      <c r="M35" s="52"/>
      <c r="N35" s="48" t="e">
        <f>ROUND((L35+M35)/(K35/100),1)</f>
        <v>#DIV/0!</v>
      </c>
      <c r="O35" s="6" t="e">
        <f t="shared" si="3"/>
        <v>#DIV/0!</v>
      </c>
    </row>
    <row r="36" spans="1:15" ht="15.75" thickBot="1">
      <c r="A36" s="30" t="s">
        <v>54</v>
      </c>
      <c r="B36" s="53"/>
      <c r="C36" s="54"/>
      <c r="D36" s="55"/>
      <c r="E36" s="55"/>
      <c r="F36" s="48" t="e">
        <f>ROUND((D36+E36)/(C36/100),1)</f>
        <v>#DIV/0!</v>
      </c>
      <c r="G36" s="55"/>
      <c r="H36" s="55"/>
      <c r="I36" s="55"/>
      <c r="J36" s="48" t="e">
        <f>ROUND((H36+I36)/(G36/100),1)</f>
        <v>#DIV/0!</v>
      </c>
      <c r="K36" s="72"/>
      <c r="L36" s="55"/>
      <c r="M36" s="55"/>
      <c r="N36" s="48" t="e">
        <f>ROUND((L36+M36)/(K36/100),1)</f>
        <v>#DIV/0!</v>
      </c>
      <c r="O36" s="6" t="e">
        <f t="shared" si="3"/>
        <v>#DIV/0!</v>
      </c>
    </row>
    <row r="37" spans="1:15" ht="15.75" thickBot="1">
      <c r="A37" s="31" t="s">
        <v>55</v>
      </c>
      <c r="B37" s="39">
        <f>SUM(B5:B36)</f>
        <v>9109511</v>
      </c>
      <c r="C37" s="40">
        <f>SUM(C5:C36)</f>
        <v>9109511</v>
      </c>
      <c r="D37" s="41">
        <f>SUM(D5:D36)</f>
        <v>3703800.9</v>
      </c>
      <c r="E37" s="42">
        <f>SUM(E5:E35)</f>
        <v>1105300.27</v>
      </c>
      <c r="F37" s="49">
        <f t="shared" si="0"/>
        <v>52.8</v>
      </c>
      <c r="G37" s="39">
        <f>SUM(G5:G36)</f>
        <v>9062591</v>
      </c>
      <c r="H37" s="41">
        <f>SUM(H5:H36)</f>
        <v>4989688.8100000005</v>
      </c>
      <c r="I37" s="41">
        <f>SUM(I5:I35)</f>
        <v>1490090.4000000001</v>
      </c>
      <c r="J37" s="49">
        <f t="shared" si="1"/>
        <v>71.5</v>
      </c>
      <c r="K37" s="39">
        <f>SUM(K5:K36)</f>
        <v>9091197</v>
      </c>
      <c r="L37" s="41">
        <f>SUM(L5:L36)</f>
        <v>6829957.469999999</v>
      </c>
      <c r="M37" s="42">
        <f>SUM(M5:M35)</f>
        <v>2227935.21</v>
      </c>
      <c r="N37" s="49">
        <f t="shared" si="2"/>
        <v>99.6</v>
      </c>
      <c r="O37" s="6">
        <f t="shared" si="3"/>
        <v>99.4</v>
      </c>
    </row>
    <row r="38" spans="1:14" ht="15">
      <c r="A38" s="87"/>
      <c r="B38" s="88"/>
      <c r="C38" s="88"/>
      <c r="D38" s="183"/>
      <c r="E38" s="88"/>
      <c r="F38" s="89"/>
      <c r="G38" s="88"/>
      <c r="H38" s="88"/>
      <c r="I38" s="88"/>
      <c r="J38" s="89"/>
      <c r="K38" s="183"/>
      <c r="L38" s="183"/>
      <c r="M38" s="183"/>
      <c r="N38" s="89"/>
    </row>
    <row r="39" spans="1:14" ht="15.75" thickBot="1">
      <c r="A39" s="22" t="s">
        <v>27</v>
      </c>
      <c r="B39" s="90"/>
      <c r="C39" s="90"/>
      <c r="D39" s="184"/>
      <c r="E39" s="88"/>
      <c r="F39" s="89"/>
      <c r="G39" s="88"/>
      <c r="H39" s="88"/>
      <c r="I39" s="88"/>
      <c r="J39" s="89"/>
      <c r="K39" s="183"/>
      <c r="L39" s="183"/>
      <c r="M39" s="183"/>
      <c r="N39" s="89"/>
    </row>
    <row r="40" spans="1:14" ht="15">
      <c r="A40" s="23"/>
      <c r="B40" s="91" t="s">
        <v>10</v>
      </c>
      <c r="C40" s="92" t="s">
        <v>14</v>
      </c>
      <c r="D40" s="185" t="s">
        <v>15</v>
      </c>
      <c r="E40" s="88"/>
      <c r="F40" s="89"/>
      <c r="G40" s="88"/>
      <c r="H40" s="88"/>
      <c r="I40" s="88"/>
      <c r="J40" s="89"/>
      <c r="K40" s="183"/>
      <c r="L40" s="183"/>
      <c r="M40" s="183"/>
      <c r="N40" s="89"/>
    </row>
    <row r="41" spans="1:14" ht="15">
      <c r="A41" s="25" t="s">
        <v>28</v>
      </c>
      <c r="B41" s="94">
        <v>90818.4</v>
      </c>
      <c r="C41" s="169">
        <v>140503</v>
      </c>
      <c r="D41" s="95">
        <v>65986</v>
      </c>
      <c r="E41" s="88"/>
      <c r="F41" s="89"/>
      <c r="G41" s="88"/>
      <c r="H41" s="88"/>
      <c r="I41" s="88"/>
      <c r="J41" s="89"/>
      <c r="K41" s="183"/>
      <c r="L41" s="183"/>
      <c r="M41" s="183"/>
      <c r="N41" s="89"/>
    </row>
    <row r="42" spans="1:14" ht="15">
      <c r="A42" s="26" t="s">
        <v>74</v>
      </c>
      <c r="B42" s="94">
        <v>0</v>
      </c>
      <c r="C42" s="169">
        <v>0</v>
      </c>
      <c r="D42" s="95">
        <v>0</v>
      </c>
      <c r="E42" s="88"/>
      <c r="F42" s="89"/>
      <c r="G42" s="88"/>
      <c r="H42" s="88"/>
      <c r="I42" s="88"/>
      <c r="J42" s="89"/>
      <c r="K42" s="183"/>
      <c r="L42" s="183"/>
      <c r="M42" s="183"/>
      <c r="N42" s="89"/>
    </row>
    <row r="43" spans="1:14" ht="15">
      <c r="A43" s="26" t="s">
        <v>29</v>
      </c>
      <c r="B43" s="94">
        <v>106260.9</v>
      </c>
      <c r="C43" s="169">
        <v>141274.3</v>
      </c>
      <c r="D43" s="95">
        <v>70253.3</v>
      </c>
      <c r="E43" s="88"/>
      <c r="F43" s="89"/>
      <c r="G43" s="88"/>
      <c r="H43" s="88"/>
      <c r="I43" s="88"/>
      <c r="J43" s="89"/>
      <c r="K43" s="183"/>
      <c r="L43" s="183"/>
      <c r="M43" s="183"/>
      <c r="N43" s="89"/>
    </row>
    <row r="44" spans="1:14" ht="15.75" thickBot="1">
      <c r="A44" s="27" t="s">
        <v>30</v>
      </c>
      <c r="B44" s="96">
        <v>0</v>
      </c>
      <c r="C44" s="170">
        <v>0</v>
      </c>
      <c r="D44" s="97">
        <v>0</v>
      </c>
      <c r="E44" s="88"/>
      <c r="F44" s="89"/>
      <c r="G44" s="88"/>
      <c r="H44" s="88"/>
      <c r="I44" s="88"/>
      <c r="J44" s="89"/>
      <c r="K44" s="183"/>
      <c r="L44" s="183"/>
      <c r="M44" s="183"/>
      <c r="N44" s="89"/>
    </row>
    <row r="45" spans="1:14" ht="15">
      <c r="A45" s="87"/>
      <c r="B45" s="88"/>
      <c r="C45" s="88"/>
      <c r="D45" s="183"/>
      <c r="E45" s="88"/>
      <c r="F45" s="89"/>
      <c r="G45" s="88"/>
      <c r="H45" s="88"/>
      <c r="I45" s="88"/>
      <c r="J45" s="89"/>
      <c r="K45" s="183"/>
      <c r="L45" s="183"/>
      <c r="M45" s="183"/>
      <c r="N45" s="89"/>
    </row>
    <row r="47" spans="1:14" ht="16.5" thickBot="1">
      <c r="A47" s="1" t="s">
        <v>0</v>
      </c>
      <c r="B47" s="99" t="s">
        <v>1</v>
      </c>
      <c r="C47" s="99"/>
      <c r="D47" s="184"/>
      <c r="E47" s="75"/>
      <c r="F47" s="1"/>
      <c r="G47" s="99"/>
      <c r="H47" s="90"/>
      <c r="I47" s="75"/>
      <c r="J47" s="1"/>
      <c r="K47" s="193"/>
      <c r="L47" s="184"/>
      <c r="M47" s="184"/>
      <c r="N47" s="1"/>
    </row>
    <row r="48" spans="1:15" ht="15">
      <c r="A48" s="2" t="s">
        <v>2</v>
      </c>
      <c r="B48" s="78" t="s">
        <v>3</v>
      </c>
      <c r="C48" s="79" t="s">
        <v>4</v>
      </c>
      <c r="D48" s="181" t="s">
        <v>5</v>
      </c>
      <c r="E48" s="81"/>
      <c r="F48" s="24" t="s">
        <v>6</v>
      </c>
      <c r="G48" s="82" t="s">
        <v>4</v>
      </c>
      <c r="H48" s="80" t="s">
        <v>7</v>
      </c>
      <c r="I48" s="81"/>
      <c r="J48" s="24" t="s">
        <v>6</v>
      </c>
      <c r="K48" s="190" t="s">
        <v>4</v>
      </c>
      <c r="L48" s="181" t="s">
        <v>8</v>
      </c>
      <c r="M48" s="191"/>
      <c r="N48" s="24" t="s">
        <v>6</v>
      </c>
      <c r="O48" s="43" t="s">
        <v>61</v>
      </c>
    </row>
    <row r="49" spans="1:15" ht="15.75" thickBot="1">
      <c r="A49" s="3"/>
      <c r="B49" s="83" t="s">
        <v>9</v>
      </c>
      <c r="C49" s="84" t="s">
        <v>10</v>
      </c>
      <c r="D49" s="182" t="s">
        <v>11</v>
      </c>
      <c r="E49" s="85" t="s">
        <v>12</v>
      </c>
      <c r="F49" s="4" t="s">
        <v>13</v>
      </c>
      <c r="G49" s="86" t="s">
        <v>14</v>
      </c>
      <c r="H49" s="85" t="s">
        <v>11</v>
      </c>
      <c r="I49" s="85" t="s">
        <v>12</v>
      </c>
      <c r="J49" s="4" t="s">
        <v>13</v>
      </c>
      <c r="K49" s="192" t="s">
        <v>15</v>
      </c>
      <c r="L49" s="182" t="s">
        <v>11</v>
      </c>
      <c r="M49" s="182" t="s">
        <v>12</v>
      </c>
      <c r="N49" s="4" t="s">
        <v>13</v>
      </c>
      <c r="O49" s="44" t="s">
        <v>62</v>
      </c>
    </row>
    <row r="50" spans="1:15" ht="15">
      <c r="A50" s="5" t="s">
        <v>75</v>
      </c>
      <c r="B50" s="6"/>
      <c r="C50" s="7"/>
      <c r="D50" s="100"/>
      <c r="E50" s="158"/>
      <c r="F50" s="56" t="e">
        <f>ROUND((D50+E50)/(C50/100),1)</f>
        <v>#DIV/0!</v>
      </c>
      <c r="G50" s="7"/>
      <c r="H50" s="100"/>
      <c r="I50" s="158"/>
      <c r="J50" s="56" t="e">
        <f>ROUND((H50+I50)/(G50/100),1)</f>
        <v>#DIV/0!</v>
      </c>
      <c r="K50" s="102"/>
      <c r="L50" s="100"/>
      <c r="M50" s="101"/>
      <c r="N50" s="56" t="e">
        <f>ROUND((L50+M50)/(K50/100),1)</f>
        <v>#DIV/0!</v>
      </c>
      <c r="O50" s="6" t="e">
        <f aca="true" t="shared" si="4" ref="O50:O76">ROUND((L50+M50)/(B50/100),1)</f>
        <v>#DIV/0!</v>
      </c>
    </row>
    <row r="51" spans="1:15" ht="15">
      <c r="A51" s="8" t="s">
        <v>76</v>
      </c>
      <c r="B51" s="9">
        <v>5200000</v>
      </c>
      <c r="C51" s="10">
        <v>5200000</v>
      </c>
      <c r="D51" s="11">
        <v>1717871.04</v>
      </c>
      <c r="E51" s="12">
        <v>1368800.68</v>
      </c>
      <c r="F51" s="57">
        <f aca="true" t="shared" si="5" ref="F51:F76">ROUND((D51+E51)/(C51/100),1)</f>
        <v>59.4</v>
      </c>
      <c r="G51" s="10">
        <v>5200000</v>
      </c>
      <c r="H51" s="11">
        <v>2018130.75</v>
      </c>
      <c r="I51" s="171">
        <v>1651447.84</v>
      </c>
      <c r="J51" s="57">
        <f aca="true" t="shared" si="6" ref="J51:J76">ROUND((H51+I51)/(G51/100),1)</f>
        <v>70.6</v>
      </c>
      <c r="K51" s="103">
        <v>5200000</v>
      </c>
      <c r="L51" s="11">
        <v>2947542.21</v>
      </c>
      <c r="M51" s="12">
        <v>2321614.81</v>
      </c>
      <c r="N51" s="57">
        <f aca="true" t="shared" si="7" ref="N51:N76">ROUND((L51+M51)/(K51/100),1)</f>
        <v>101.3</v>
      </c>
      <c r="O51" s="6">
        <f t="shared" si="4"/>
        <v>101.3</v>
      </c>
    </row>
    <row r="52" spans="1:15" ht="15">
      <c r="A52" s="8" t="s">
        <v>16</v>
      </c>
      <c r="B52" s="9"/>
      <c r="C52" s="10"/>
      <c r="D52" s="11"/>
      <c r="E52" s="12"/>
      <c r="F52" s="57" t="e">
        <f t="shared" si="5"/>
        <v>#DIV/0!</v>
      </c>
      <c r="G52" s="10"/>
      <c r="H52" s="11"/>
      <c r="I52" s="171"/>
      <c r="J52" s="57" t="e">
        <f t="shared" si="6"/>
        <v>#DIV/0!</v>
      </c>
      <c r="K52" s="103"/>
      <c r="L52" s="11"/>
      <c r="M52" s="12"/>
      <c r="N52" s="57" t="e">
        <f t="shared" si="7"/>
        <v>#DIV/0!</v>
      </c>
      <c r="O52" s="6" t="e">
        <f t="shared" si="4"/>
        <v>#DIV/0!</v>
      </c>
    </row>
    <row r="53" spans="1:15" ht="15">
      <c r="A53" s="8" t="s">
        <v>77</v>
      </c>
      <c r="B53" s="9"/>
      <c r="C53" s="10"/>
      <c r="D53" s="11"/>
      <c r="E53" s="12"/>
      <c r="F53" s="57" t="e">
        <f t="shared" si="5"/>
        <v>#DIV/0!</v>
      </c>
      <c r="G53" s="10"/>
      <c r="H53" s="11"/>
      <c r="I53" s="171"/>
      <c r="J53" s="57" t="e">
        <f t="shared" si="6"/>
        <v>#DIV/0!</v>
      </c>
      <c r="K53" s="103"/>
      <c r="L53" s="11"/>
      <c r="M53" s="12"/>
      <c r="N53" s="57" t="e">
        <f t="shared" si="7"/>
        <v>#DIV/0!</v>
      </c>
      <c r="O53" s="6" t="e">
        <f t="shared" si="4"/>
        <v>#DIV/0!</v>
      </c>
    </row>
    <row r="54" spans="1:15" ht="15">
      <c r="A54" s="8" t="s">
        <v>78</v>
      </c>
      <c r="B54" s="9"/>
      <c r="C54" s="10"/>
      <c r="D54" s="11"/>
      <c r="E54" s="12"/>
      <c r="F54" s="57" t="e">
        <f t="shared" si="5"/>
        <v>#DIV/0!</v>
      </c>
      <c r="G54" s="10"/>
      <c r="H54" s="11"/>
      <c r="I54" s="171"/>
      <c r="J54" s="57" t="e">
        <f t="shared" si="6"/>
        <v>#DIV/0!</v>
      </c>
      <c r="K54" s="103"/>
      <c r="L54" s="11"/>
      <c r="M54" s="12"/>
      <c r="N54" s="57" t="e">
        <f t="shared" si="7"/>
        <v>#DIV/0!</v>
      </c>
      <c r="O54" s="6" t="e">
        <f t="shared" si="4"/>
        <v>#DIV/0!</v>
      </c>
    </row>
    <row r="55" spans="1:15" ht="15">
      <c r="A55" s="8" t="s">
        <v>17</v>
      </c>
      <c r="B55" s="9"/>
      <c r="C55" s="10"/>
      <c r="D55" s="11"/>
      <c r="E55" s="12"/>
      <c r="F55" s="57" t="e">
        <f t="shared" si="5"/>
        <v>#DIV/0!</v>
      </c>
      <c r="G55" s="10"/>
      <c r="H55" s="11"/>
      <c r="I55" s="171"/>
      <c r="J55" s="57" t="e">
        <f t="shared" si="6"/>
        <v>#DIV/0!</v>
      </c>
      <c r="K55" s="103"/>
      <c r="L55" s="11"/>
      <c r="M55" s="12"/>
      <c r="N55" s="57" t="e">
        <f t="shared" si="7"/>
        <v>#DIV/0!</v>
      </c>
      <c r="O55" s="6" t="e">
        <f t="shared" si="4"/>
        <v>#DIV/0!</v>
      </c>
    </row>
    <row r="56" spans="1:15" ht="15">
      <c r="A56" s="8" t="s">
        <v>79</v>
      </c>
      <c r="B56" s="9"/>
      <c r="C56" s="10"/>
      <c r="D56" s="11"/>
      <c r="E56" s="12"/>
      <c r="F56" s="57" t="e">
        <f t="shared" si="5"/>
        <v>#DIV/0!</v>
      </c>
      <c r="G56" s="10"/>
      <c r="H56" s="11"/>
      <c r="I56" s="171"/>
      <c r="J56" s="57" t="e">
        <f t="shared" si="6"/>
        <v>#DIV/0!</v>
      </c>
      <c r="K56" s="103"/>
      <c r="L56" s="11"/>
      <c r="M56" s="12"/>
      <c r="N56" s="57" t="e">
        <f t="shared" si="7"/>
        <v>#DIV/0!</v>
      </c>
      <c r="O56" s="6" t="e">
        <f t="shared" si="4"/>
        <v>#DIV/0!</v>
      </c>
    </row>
    <row r="57" spans="1:15" ht="15">
      <c r="A57" s="8" t="s">
        <v>80</v>
      </c>
      <c r="B57" s="9"/>
      <c r="C57" s="10"/>
      <c r="D57" s="11"/>
      <c r="E57" s="12"/>
      <c r="F57" s="57" t="e">
        <f t="shared" si="5"/>
        <v>#DIV/0!</v>
      </c>
      <c r="G57" s="10"/>
      <c r="H57" s="11"/>
      <c r="I57" s="171"/>
      <c r="J57" s="57" t="e">
        <f t="shared" si="6"/>
        <v>#DIV/0!</v>
      </c>
      <c r="K57" s="103"/>
      <c r="L57" s="11"/>
      <c r="M57" s="12"/>
      <c r="N57" s="57" t="e">
        <f t="shared" si="7"/>
        <v>#DIV/0!</v>
      </c>
      <c r="O57" s="6" t="e">
        <f t="shared" si="4"/>
        <v>#DIV/0!</v>
      </c>
    </row>
    <row r="58" spans="1:15" ht="15">
      <c r="A58" s="8" t="s">
        <v>18</v>
      </c>
      <c r="B58" s="9"/>
      <c r="C58" s="10"/>
      <c r="D58" s="11"/>
      <c r="E58" s="12"/>
      <c r="F58" s="57" t="e">
        <f t="shared" si="5"/>
        <v>#DIV/0!</v>
      </c>
      <c r="G58" s="10"/>
      <c r="H58" s="11"/>
      <c r="I58" s="171"/>
      <c r="J58" s="57" t="e">
        <f t="shared" si="6"/>
        <v>#DIV/0!</v>
      </c>
      <c r="K58" s="103"/>
      <c r="L58" s="11"/>
      <c r="M58" s="12"/>
      <c r="N58" s="57" t="e">
        <f t="shared" si="7"/>
        <v>#DIV/0!</v>
      </c>
      <c r="O58" s="6" t="e">
        <f t="shared" si="4"/>
        <v>#DIV/0!</v>
      </c>
    </row>
    <row r="59" spans="1:15" ht="15">
      <c r="A59" s="8" t="s">
        <v>19</v>
      </c>
      <c r="B59" s="9"/>
      <c r="C59" s="10"/>
      <c r="D59" s="11"/>
      <c r="E59" s="12"/>
      <c r="F59" s="57" t="e">
        <f t="shared" si="5"/>
        <v>#DIV/0!</v>
      </c>
      <c r="G59" s="10"/>
      <c r="H59" s="11"/>
      <c r="I59" s="171"/>
      <c r="J59" s="57" t="e">
        <f t="shared" si="6"/>
        <v>#DIV/0!</v>
      </c>
      <c r="K59" s="103"/>
      <c r="L59" s="11"/>
      <c r="M59" s="12"/>
      <c r="N59" s="57" t="e">
        <f t="shared" si="7"/>
        <v>#DIV/0!</v>
      </c>
      <c r="O59" s="6" t="e">
        <f t="shared" si="4"/>
        <v>#DIV/0!</v>
      </c>
    </row>
    <row r="60" spans="1:15" ht="15">
      <c r="A60" s="8" t="s">
        <v>20</v>
      </c>
      <c r="B60" s="9"/>
      <c r="C60" s="10"/>
      <c r="D60" s="11"/>
      <c r="E60" s="12"/>
      <c r="F60" s="57" t="e">
        <f t="shared" si="5"/>
        <v>#DIV/0!</v>
      </c>
      <c r="G60" s="10"/>
      <c r="H60" s="11"/>
      <c r="I60" s="171"/>
      <c r="J60" s="57" t="e">
        <f t="shared" si="6"/>
        <v>#DIV/0!</v>
      </c>
      <c r="K60" s="103"/>
      <c r="L60" s="11"/>
      <c r="M60" s="12"/>
      <c r="N60" s="57" t="e">
        <f t="shared" si="7"/>
        <v>#DIV/0!</v>
      </c>
      <c r="O60" s="6" t="e">
        <f t="shared" si="4"/>
        <v>#DIV/0!</v>
      </c>
    </row>
    <row r="61" spans="1:15" ht="15">
      <c r="A61" s="8" t="s">
        <v>81</v>
      </c>
      <c r="B61" s="9"/>
      <c r="C61" s="10"/>
      <c r="D61" s="11"/>
      <c r="E61" s="12"/>
      <c r="F61" s="57" t="e">
        <f t="shared" si="5"/>
        <v>#DIV/0!</v>
      </c>
      <c r="G61" s="10"/>
      <c r="H61" s="11"/>
      <c r="I61" s="171"/>
      <c r="J61" s="57" t="e">
        <f t="shared" si="6"/>
        <v>#DIV/0!</v>
      </c>
      <c r="K61" s="103"/>
      <c r="L61" s="11"/>
      <c r="M61" s="12"/>
      <c r="N61" s="57" t="e">
        <f t="shared" si="7"/>
        <v>#DIV/0!</v>
      </c>
      <c r="O61" s="6" t="e">
        <f t="shared" si="4"/>
        <v>#DIV/0!</v>
      </c>
    </row>
    <row r="62" spans="1:15" ht="15">
      <c r="A62" s="8" t="s">
        <v>21</v>
      </c>
      <c r="B62" s="9">
        <v>14000</v>
      </c>
      <c r="C62" s="10">
        <v>14000</v>
      </c>
      <c r="D62" s="11">
        <v>3920.13</v>
      </c>
      <c r="E62" s="12">
        <v>980</v>
      </c>
      <c r="F62" s="57">
        <f t="shared" si="5"/>
        <v>35</v>
      </c>
      <c r="G62" s="10">
        <v>14000</v>
      </c>
      <c r="H62" s="11">
        <v>5968.66</v>
      </c>
      <c r="I62" s="171">
        <v>1492</v>
      </c>
      <c r="J62" s="57">
        <f t="shared" si="6"/>
        <v>53.3</v>
      </c>
      <c r="K62" s="103">
        <v>14000</v>
      </c>
      <c r="L62" s="11">
        <v>7806.71</v>
      </c>
      <c r="M62" s="12">
        <v>2465</v>
      </c>
      <c r="N62" s="57">
        <f t="shared" si="7"/>
        <v>73.4</v>
      </c>
      <c r="O62" s="6">
        <f t="shared" si="4"/>
        <v>73.4</v>
      </c>
    </row>
    <row r="63" spans="1:15" ht="15">
      <c r="A63" s="8" t="s">
        <v>22</v>
      </c>
      <c r="B63" s="9"/>
      <c r="C63" s="10"/>
      <c r="D63" s="11"/>
      <c r="E63" s="12"/>
      <c r="F63" s="57" t="e">
        <f t="shared" si="5"/>
        <v>#DIV/0!</v>
      </c>
      <c r="G63" s="10"/>
      <c r="H63" s="11"/>
      <c r="I63" s="171"/>
      <c r="J63" s="57" t="e">
        <f t="shared" si="6"/>
        <v>#DIV/0!</v>
      </c>
      <c r="K63" s="103"/>
      <c r="L63" s="11"/>
      <c r="M63" s="12"/>
      <c r="N63" s="57" t="e">
        <f t="shared" si="7"/>
        <v>#DIV/0!</v>
      </c>
      <c r="O63" s="6" t="e">
        <f t="shared" si="4"/>
        <v>#DIV/0!</v>
      </c>
    </row>
    <row r="64" spans="1:15" ht="15">
      <c r="A64" s="8" t="s">
        <v>23</v>
      </c>
      <c r="B64" s="9"/>
      <c r="C64" s="10"/>
      <c r="D64" s="11"/>
      <c r="E64" s="12"/>
      <c r="F64" s="57" t="e">
        <f t="shared" si="5"/>
        <v>#DIV/0!</v>
      </c>
      <c r="G64" s="10"/>
      <c r="H64" s="11"/>
      <c r="I64" s="171"/>
      <c r="J64" s="57" t="e">
        <f t="shared" si="6"/>
        <v>#DIV/0!</v>
      </c>
      <c r="K64" s="103"/>
      <c r="L64" s="11"/>
      <c r="M64" s="12"/>
      <c r="N64" s="57" t="e">
        <f t="shared" si="7"/>
        <v>#DIV/0!</v>
      </c>
      <c r="O64" s="6" t="e">
        <f t="shared" si="4"/>
        <v>#DIV/0!</v>
      </c>
    </row>
    <row r="65" spans="1:15" ht="15">
      <c r="A65" s="8" t="s">
        <v>82</v>
      </c>
      <c r="B65" s="9"/>
      <c r="C65" s="10"/>
      <c r="D65" s="11"/>
      <c r="E65" s="12"/>
      <c r="F65" s="57" t="e">
        <f t="shared" si="5"/>
        <v>#DIV/0!</v>
      </c>
      <c r="G65" s="10"/>
      <c r="H65" s="11"/>
      <c r="I65" s="171"/>
      <c r="J65" s="57" t="e">
        <f t="shared" si="6"/>
        <v>#DIV/0!</v>
      </c>
      <c r="K65" s="103"/>
      <c r="L65" s="11"/>
      <c r="M65" s="12"/>
      <c r="N65" s="57" t="e">
        <f t="shared" si="7"/>
        <v>#DIV/0!</v>
      </c>
      <c r="O65" s="6" t="e">
        <f t="shared" si="4"/>
        <v>#DIV/0!</v>
      </c>
    </row>
    <row r="66" spans="1:15" ht="15">
      <c r="A66" s="13" t="s">
        <v>24</v>
      </c>
      <c r="B66" s="9">
        <f>SUM(B50:B65)</f>
        <v>5214000</v>
      </c>
      <c r="C66" s="10">
        <f>SUM(C50:C65)</f>
        <v>5214000</v>
      </c>
      <c r="D66" s="11">
        <f>SUM(D50:D65)</f>
        <v>1721791.17</v>
      </c>
      <c r="E66" s="12">
        <f>SUM(E50:E65)</f>
        <v>1369780.68</v>
      </c>
      <c r="F66" s="57">
        <f t="shared" si="5"/>
        <v>59.3</v>
      </c>
      <c r="G66" s="10">
        <f>SUM(G50:G65)</f>
        <v>5214000</v>
      </c>
      <c r="H66" s="11">
        <f>SUM(H50:H65)</f>
        <v>2024099.41</v>
      </c>
      <c r="I66" s="172">
        <f>SUM(I50:I65)</f>
        <v>1652939.84</v>
      </c>
      <c r="J66" s="57">
        <f t="shared" si="6"/>
        <v>70.5</v>
      </c>
      <c r="K66" s="10">
        <f>SUM(K50:K65)</f>
        <v>5214000</v>
      </c>
      <c r="L66" s="11">
        <f>SUM(L50:L65)</f>
        <v>2955348.92</v>
      </c>
      <c r="M66" s="12">
        <f>SUM(M50:M65)</f>
        <v>2324079.81</v>
      </c>
      <c r="N66" s="57">
        <f t="shared" si="7"/>
        <v>101.3</v>
      </c>
      <c r="O66" s="6">
        <f t="shared" si="4"/>
        <v>101.3</v>
      </c>
    </row>
    <row r="67" spans="1:15" ht="15">
      <c r="A67" s="8" t="s">
        <v>83</v>
      </c>
      <c r="B67" s="14"/>
      <c r="C67" s="15"/>
      <c r="D67" s="16"/>
      <c r="E67" s="17"/>
      <c r="F67" s="57" t="e">
        <f t="shared" si="5"/>
        <v>#DIV/0!</v>
      </c>
      <c r="G67" s="15"/>
      <c r="H67" s="16"/>
      <c r="I67" s="173"/>
      <c r="J67" s="57" t="e">
        <f t="shared" si="6"/>
        <v>#DIV/0!</v>
      </c>
      <c r="K67" s="104"/>
      <c r="L67" s="16"/>
      <c r="M67" s="17"/>
      <c r="N67" s="57" t="e">
        <f t="shared" si="7"/>
        <v>#DIV/0!</v>
      </c>
      <c r="O67" s="6" t="e">
        <f t="shared" si="4"/>
        <v>#DIV/0!</v>
      </c>
    </row>
    <row r="68" spans="1:15" ht="15">
      <c r="A68" s="8" t="s">
        <v>84</v>
      </c>
      <c r="B68" s="14">
        <v>1101137</v>
      </c>
      <c r="C68" s="15">
        <v>1101137</v>
      </c>
      <c r="D68" s="16">
        <v>550568.5</v>
      </c>
      <c r="E68" s="17"/>
      <c r="F68" s="58">
        <f t="shared" si="5"/>
        <v>50</v>
      </c>
      <c r="G68" s="15">
        <v>1101137</v>
      </c>
      <c r="H68" s="16">
        <v>818529.52</v>
      </c>
      <c r="I68" s="174"/>
      <c r="J68" s="58">
        <f t="shared" si="6"/>
        <v>74.3</v>
      </c>
      <c r="K68" s="104">
        <v>1101137</v>
      </c>
      <c r="L68" s="16">
        <v>1101137</v>
      </c>
      <c r="M68" s="17"/>
      <c r="N68" s="58">
        <f t="shared" si="7"/>
        <v>100</v>
      </c>
      <c r="O68" s="6">
        <f t="shared" si="4"/>
        <v>100</v>
      </c>
    </row>
    <row r="69" spans="1:15" ht="15">
      <c r="A69" s="13" t="s">
        <v>92</v>
      </c>
      <c r="B69" s="159"/>
      <c r="C69" s="18"/>
      <c r="D69" s="19"/>
      <c r="E69" s="20"/>
      <c r="F69" s="58" t="e">
        <f t="shared" si="5"/>
        <v>#DIV/0!</v>
      </c>
      <c r="G69" s="18"/>
      <c r="H69" s="19"/>
      <c r="I69" s="20"/>
      <c r="J69" s="58" t="e">
        <f t="shared" si="6"/>
        <v>#DIV/0!</v>
      </c>
      <c r="K69" s="18"/>
      <c r="L69" s="19"/>
      <c r="M69" s="20"/>
      <c r="N69" s="58" t="e">
        <f t="shared" si="7"/>
        <v>#DIV/0!</v>
      </c>
      <c r="O69" s="6" t="e">
        <f t="shared" si="4"/>
        <v>#DIV/0!</v>
      </c>
    </row>
    <row r="70" spans="1:15" ht="15">
      <c r="A70" s="8" t="s">
        <v>85</v>
      </c>
      <c r="B70" s="9">
        <v>2794374</v>
      </c>
      <c r="C70" s="10">
        <v>2794374</v>
      </c>
      <c r="D70" s="11">
        <v>1370865</v>
      </c>
      <c r="E70" s="12"/>
      <c r="F70" s="58">
        <f t="shared" si="5"/>
        <v>49.1</v>
      </c>
      <c r="G70" s="10">
        <v>2747454</v>
      </c>
      <c r="H70" s="11">
        <v>1998878</v>
      </c>
      <c r="I70" s="171"/>
      <c r="J70" s="58">
        <f t="shared" si="6"/>
        <v>72.8</v>
      </c>
      <c r="K70" s="10">
        <v>2776060</v>
      </c>
      <c r="L70" s="11">
        <v>2776060</v>
      </c>
      <c r="M70" s="12"/>
      <c r="N70" s="58">
        <f t="shared" si="7"/>
        <v>100</v>
      </c>
      <c r="O70" s="6">
        <f t="shared" si="4"/>
        <v>99.3</v>
      </c>
    </row>
    <row r="71" spans="1:15" ht="15">
      <c r="A71" s="8" t="s">
        <v>86</v>
      </c>
      <c r="B71" s="9"/>
      <c r="C71" s="10"/>
      <c r="D71" s="11"/>
      <c r="E71" s="12"/>
      <c r="F71" s="57" t="e">
        <f t="shared" si="5"/>
        <v>#DIV/0!</v>
      </c>
      <c r="G71" s="10"/>
      <c r="H71" s="11"/>
      <c r="I71" s="171"/>
      <c r="J71" s="57" t="e">
        <f t="shared" si="6"/>
        <v>#DIV/0!</v>
      </c>
      <c r="K71" s="10"/>
      <c r="L71" s="11"/>
      <c r="M71" s="12"/>
      <c r="N71" s="57" t="e">
        <f t="shared" si="7"/>
        <v>#DIV/0!</v>
      </c>
      <c r="O71" s="6" t="e">
        <f t="shared" si="4"/>
        <v>#DIV/0!</v>
      </c>
    </row>
    <row r="72" spans="1:15" ht="15">
      <c r="A72" s="8" t="s">
        <v>87</v>
      </c>
      <c r="B72" s="9"/>
      <c r="C72" s="10"/>
      <c r="D72" s="11"/>
      <c r="E72" s="12"/>
      <c r="F72" s="58" t="e">
        <f t="shared" si="5"/>
        <v>#DIV/0!</v>
      </c>
      <c r="G72" s="10"/>
      <c r="H72" s="11"/>
      <c r="I72" s="171"/>
      <c r="J72" s="58" t="e">
        <f t="shared" si="6"/>
        <v>#DIV/0!</v>
      </c>
      <c r="K72" s="10"/>
      <c r="L72" s="11"/>
      <c r="M72" s="12"/>
      <c r="N72" s="58" t="e">
        <f t="shared" si="7"/>
        <v>#DIV/0!</v>
      </c>
      <c r="O72" s="6" t="e">
        <f t="shared" si="4"/>
        <v>#DIV/0!</v>
      </c>
    </row>
    <row r="73" spans="1:15" ht="15">
      <c r="A73" s="8" t="s">
        <v>88</v>
      </c>
      <c r="B73" s="9"/>
      <c r="C73" s="10"/>
      <c r="D73" s="11"/>
      <c r="E73" s="12"/>
      <c r="F73" s="58" t="e">
        <f t="shared" si="5"/>
        <v>#DIV/0!</v>
      </c>
      <c r="G73" s="10"/>
      <c r="H73" s="11"/>
      <c r="I73" s="171"/>
      <c r="J73" s="58" t="e">
        <f t="shared" si="6"/>
        <v>#DIV/0!</v>
      </c>
      <c r="K73" s="10"/>
      <c r="L73" s="11"/>
      <c r="M73" s="12"/>
      <c r="N73" s="58" t="e">
        <f t="shared" si="7"/>
        <v>#DIV/0!</v>
      </c>
      <c r="O73" s="6" t="e">
        <f t="shared" si="4"/>
        <v>#DIV/0!</v>
      </c>
    </row>
    <row r="74" spans="1:15" ht="15">
      <c r="A74" s="13" t="s">
        <v>89</v>
      </c>
      <c r="B74" s="9">
        <f>SUM(B68:B73)</f>
        <v>3895511</v>
      </c>
      <c r="C74" s="10">
        <f>SUM(C68:C73)</f>
        <v>3895511</v>
      </c>
      <c r="D74" s="11">
        <f>SUM(D68:D73)</f>
        <v>1921433.5</v>
      </c>
      <c r="E74" s="12">
        <f>SUM(E68:E73)</f>
        <v>0</v>
      </c>
      <c r="F74" s="57">
        <f t="shared" si="5"/>
        <v>49.3</v>
      </c>
      <c r="G74" s="10">
        <f>SUM(G68:G73)</f>
        <v>3848591</v>
      </c>
      <c r="H74" s="11">
        <f>SUM(H68:H73)</f>
        <v>2817407.52</v>
      </c>
      <c r="I74" s="172">
        <f>SUM(I68:I73)</f>
        <v>0</v>
      </c>
      <c r="J74" s="57">
        <f t="shared" si="6"/>
        <v>73.2</v>
      </c>
      <c r="K74" s="10">
        <f>SUM(K68:K73)</f>
        <v>3877197</v>
      </c>
      <c r="L74" s="11">
        <f>SUM(L68:L73)</f>
        <v>3877197</v>
      </c>
      <c r="M74" s="12">
        <f>SUM(M68:M73)</f>
        <v>0</v>
      </c>
      <c r="N74" s="57">
        <f t="shared" si="7"/>
        <v>100</v>
      </c>
      <c r="O74" s="6">
        <f t="shared" si="4"/>
        <v>99.5</v>
      </c>
    </row>
    <row r="75" spans="1:15" ht="15.75" thickBot="1">
      <c r="A75" s="21" t="s">
        <v>25</v>
      </c>
      <c r="B75" s="14">
        <f>B66+B74</f>
        <v>9109511</v>
      </c>
      <c r="C75" s="15">
        <f>C66+C74</f>
        <v>9109511</v>
      </c>
      <c r="D75" s="16">
        <f>D66+D74</f>
        <v>3643224.67</v>
      </c>
      <c r="E75" s="17">
        <f>E66+E74</f>
        <v>1369780.68</v>
      </c>
      <c r="F75" s="58">
        <f t="shared" si="5"/>
        <v>55</v>
      </c>
      <c r="G75" s="15">
        <f>G66+G74</f>
        <v>9062591</v>
      </c>
      <c r="H75" s="16">
        <f>H66+H74</f>
        <v>4841506.93</v>
      </c>
      <c r="I75" s="175">
        <f>I66+I74</f>
        <v>1652939.84</v>
      </c>
      <c r="J75" s="58">
        <f t="shared" si="6"/>
        <v>71.7</v>
      </c>
      <c r="K75" s="15">
        <f>K66+K74</f>
        <v>9091197</v>
      </c>
      <c r="L75" s="16">
        <f>L66+L74</f>
        <v>6832545.92</v>
      </c>
      <c r="M75" s="17">
        <f>M66+M74</f>
        <v>2324079.81</v>
      </c>
      <c r="N75" s="58">
        <f t="shared" si="7"/>
        <v>100.7</v>
      </c>
      <c r="O75" s="6">
        <f t="shared" si="4"/>
        <v>100.5</v>
      </c>
    </row>
    <row r="76" spans="1:15" ht="15.75" thickBot="1">
      <c r="A76" s="110" t="s">
        <v>26</v>
      </c>
      <c r="B76" s="160">
        <f>B75-B37</f>
        <v>0</v>
      </c>
      <c r="C76" s="160">
        <f>C75-C37</f>
        <v>0</v>
      </c>
      <c r="D76" s="160">
        <f>D75-D37</f>
        <v>-60576.22999999998</v>
      </c>
      <c r="E76" s="160">
        <f>E75-E37</f>
        <v>264480.4099999999</v>
      </c>
      <c r="F76" s="111" t="e">
        <f t="shared" si="5"/>
        <v>#DIV/0!</v>
      </c>
      <c r="G76" s="160">
        <f>G75-G37</f>
        <v>0</v>
      </c>
      <c r="H76" s="160">
        <f>H75-H37</f>
        <v>-148181.88000000082</v>
      </c>
      <c r="I76" s="176">
        <f>I75-I37</f>
        <v>162849.43999999994</v>
      </c>
      <c r="J76" s="111" t="e">
        <f t="shared" si="6"/>
        <v>#DIV/0!</v>
      </c>
      <c r="K76" s="160">
        <f>K75-K37</f>
        <v>0</v>
      </c>
      <c r="L76" s="160">
        <f>L75-L37</f>
        <v>2588.4500000011176</v>
      </c>
      <c r="M76" s="160">
        <f>M75-M37</f>
        <v>96144.6000000001</v>
      </c>
      <c r="N76" s="111" t="e">
        <f t="shared" si="7"/>
        <v>#DIV/0!</v>
      </c>
      <c r="O76" s="6" t="e">
        <f t="shared" si="4"/>
        <v>#DIV/0!</v>
      </c>
    </row>
    <row r="77" spans="1:15" s="45" customFormat="1" ht="15.75" thickBot="1">
      <c r="A77" s="117" t="s">
        <v>93</v>
      </c>
      <c r="B77" s="116"/>
      <c r="C77" s="112"/>
      <c r="D77" s="113">
        <f>D76+E76</f>
        <v>203904.17999999993</v>
      </c>
      <c r="E77" s="113"/>
      <c r="F77" s="113"/>
      <c r="G77" s="113"/>
      <c r="H77" s="113">
        <f>H76+I76</f>
        <v>14667.559999999125</v>
      </c>
      <c r="I77" s="113"/>
      <c r="J77" s="113"/>
      <c r="K77" s="113"/>
      <c r="L77" s="113">
        <f>L76+M76</f>
        <v>98733.05000000121</v>
      </c>
      <c r="M77" s="113"/>
      <c r="N77" s="114"/>
      <c r="O77" s="115"/>
    </row>
    <row r="78" spans="1:15" s="45" customFormat="1" ht="15">
      <c r="A78" s="65"/>
      <c r="B78" s="66"/>
      <c r="C78" s="66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65"/>
      <c r="O78" s="65"/>
    </row>
    <row r="79" ht="15">
      <c r="L79" s="184"/>
    </row>
    <row r="80" spans="1:4" ht="15.75" thickBot="1">
      <c r="A80" s="32" t="s">
        <v>56</v>
      </c>
      <c r="B80" s="106"/>
      <c r="C80" s="75"/>
      <c r="D80" s="180"/>
    </row>
    <row r="81" spans="1:7" ht="15.75" thickBot="1">
      <c r="A81" s="23"/>
      <c r="B81" s="107" t="s">
        <v>10</v>
      </c>
      <c r="C81" s="108" t="s">
        <v>14</v>
      </c>
      <c r="D81" s="187" t="s">
        <v>15</v>
      </c>
      <c r="G81" s="161" t="s">
        <v>94</v>
      </c>
    </row>
    <row r="82" spans="1:7" ht="15">
      <c r="A82" s="25" t="s">
        <v>57</v>
      </c>
      <c r="B82" s="61">
        <v>1728492.87</v>
      </c>
      <c r="C82" s="177">
        <v>1584575.29</v>
      </c>
      <c r="D82" s="62">
        <v>1440657.71</v>
      </c>
      <c r="G82" s="161" t="s">
        <v>95</v>
      </c>
    </row>
    <row r="83" spans="1:7" ht="15">
      <c r="A83" s="25" t="s">
        <v>58</v>
      </c>
      <c r="B83" s="63">
        <v>321120.71</v>
      </c>
      <c r="C83" s="178">
        <v>321120.71</v>
      </c>
      <c r="D83" s="59">
        <v>321120.71</v>
      </c>
      <c r="G83" s="161" t="s">
        <v>103</v>
      </c>
    </row>
    <row r="84" spans="1:7" ht="15">
      <c r="A84" s="25" t="s">
        <v>59</v>
      </c>
      <c r="B84" s="63">
        <v>10251.28</v>
      </c>
      <c r="C84" s="178">
        <v>9794.28</v>
      </c>
      <c r="D84" s="59">
        <v>3452.28</v>
      </c>
      <c r="G84" s="161" t="s">
        <v>97</v>
      </c>
    </row>
    <row r="85" spans="1:7" ht="15">
      <c r="A85" s="25" t="s">
        <v>60</v>
      </c>
      <c r="B85" s="63">
        <v>589081.34</v>
      </c>
      <c r="C85" s="178">
        <v>589081.34</v>
      </c>
      <c r="D85" s="59">
        <v>589081.34</v>
      </c>
      <c r="G85" s="161" t="s">
        <v>96</v>
      </c>
    </row>
    <row r="86" spans="1:7" ht="15">
      <c r="A86" s="25" t="s">
        <v>90</v>
      </c>
      <c r="B86" s="63">
        <v>0</v>
      </c>
      <c r="C86" s="178">
        <v>0</v>
      </c>
      <c r="D86" s="59">
        <v>0</v>
      </c>
      <c r="G86" s="161"/>
    </row>
    <row r="87" spans="1:7" ht="15.75" thickBot="1">
      <c r="A87" s="27" t="s">
        <v>91</v>
      </c>
      <c r="B87" s="64">
        <v>562569.33</v>
      </c>
      <c r="C87" s="179">
        <v>706486.91</v>
      </c>
      <c r="D87" s="60">
        <v>850404.49</v>
      </c>
      <c r="G87" s="161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B1">
      <selection activeCell="G1" sqref="G1"/>
    </sheetView>
  </sheetViews>
  <sheetFormatPr defaultColWidth="9.140625" defaultRowHeight="15"/>
  <cols>
    <col min="1" max="1" width="22.421875" style="0" customWidth="1"/>
    <col min="2" max="2" width="13.7109375" style="98" customWidth="1"/>
    <col min="3" max="3" width="14.421875" style="98" customWidth="1"/>
    <col min="4" max="4" width="12.7109375" style="98" customWidth="1"/>
    <col min="5" max="5" width="12.7109375" style="0" customWidth="1"/>
    <col min="6" max="6" width="6.57421875" style="0" customWidth="1"/>
    <col min="7" max="7" width="14.00390625" style="98" customWidth="1"/>
    <col min="8" max="8" width="13.140625" style="98" customWidth="1"/>
    <col min="9" max="9" width="12.7109375" style="0" customWidth="1"/>
    <col min="10" max="10" width="6.57421875" style="0" customWidth="1"/>
    <col min="11" max="11" width="13.57421875" style="184" customWidth="1"/>
    <col min="12" max="13" width="12.7109375" style="184" customWidth="1"/>
    <col min="14" max="14" width="6.57421875" style="0" customWidth="1"/>
    <col min="15" max="15" width="7.00390625" style="0" bestFit="1" customWidth="1"/>
  </cols>
  <sheetData>
    <row r="1" spans="1:14" ht="15">
      <c r="A1" s="73" t="s">
        <v>63</v>
      </c>
      <c r="B1" s="74"/>
      <c r="C1" s="74"/>
      <c r="D1" s="75"/>
      <c r="E1" s="76" t="s">
        <v>64</v>
      </c>
      <c r="F1" s="73"/>
      <c r="G1" s="74" t="s">
        <v>101</v>
      </c>
      <c r="H1" s="75"/>
      <c r="I1" s="75"/>
      <c r="J1" s="73"/>
      <c r="K1" s="194"/>
      <c r="N1" s="73"/>
    </row>
    <row r="2" spans="1:14" ht="16.5" thickBot="1">
      <c r="A2" s="1" t="s">
        <v>31</v>
      </c>
      <c r="B2" s="77" t="s">
        <v>1</v>
      </c>
      <c r="C2" s="77"/>
      <c r="D2" s="75"/>
      <c r="E2" s="75"/>
      <c r="F2" s="1"/>
      <c r="G2" s="77"/>
      <c r="H2" s="75"/>
      <c r="I2" s="75"/>
      <c r="J2" s="1"/>
      <c r="K2" s="193"/>
      <c r="N2" s="1"/>
    </row>
    <row r="3" spans="1:15" ht="15">
      <c r="A3" s="2" t="s">
        <v>2</v>
      </c>
      <c r="B3" s="78" t="s">
        <v>3</v>
      </c>
      <c r="C3" s="79" t="s">
        <v>4</v>
      </c>
      <c r="D3" s="80" t="s">
        <v>5</v>
      </c>
      <c r="E3" s="81"/>
      <c r="F3" s="24" t="s">
        <v>6</v>
      </c>
      <c r="G3" s="82" t="s">
        <v>4</v>
      </c>
      <c r="H3" s="80" t="s">
        <v>7</v>
      </c>
      <c r="I3" s="81"/>
      <c r="J3" s="24" t="s">
        <v>6</v>
      </c>
      <c r="K3" s="190" t="s">
        <v>4</v>
      </c>
      <c r="L3" s="181" t="s">
        <v>8</v>
      </c>
      <c r="M3" s="196"/>
      <c r="N3" s="24" t="s">
        <v>6</v>
      </c>
      <c r="O3" s="43" t="s">
        <v>61</v>
      </c>
    </row>
    <row r="4" spans="1:15" ht="15.75" customHeight="1" thickBot="1">
      <c r="A4" s="3"/>
      <c r="B4" s="83" t="s">
        <v>9</v>
      </c>
      <c r="C4" s="84" t="s">
        <v>10</v>
      </c>
      <c r="D4" s="85" t="s">
        <v>11</v>
      </c>
      <c r="E4" s="85" t="s">
        <v>12</v>
      </c>
      <c r="F4" s="4" t="s">
        <v>13</v>
      </c>
      <c r="G4" s="86" t="s">
        <v>14</v>
      </c>
      <c r="H4" s="85" t="s">
        <v>11</v>
      </c>
      <c r="I4" s="85" t="s">
        <v>12</v>
      </c>
      <c r="J4" s="4" t="s">
        <v>13</v>
      </c>
      <c r="K4" s="192" t="s">
        <v>15</v>
      </c>
      <c r="L4" s="182" t="s">
        <v>11</v>
      </c>
      <c r="M4" s="182" t="s">
        <v>12</v>
      </c>
      <c r="N4" s="4" t="s">
        <v>13</v>
      </c>
      <c r="O4" s="44" t="s">
        <v>62</v>
      </c>
    </row>
    <row r="5" spans="1:15" ht="15.75" customHeight="1">
      <c r="A5" s="28" t="s">
        <v>32</v>
      </c>
      <c r="B5" s="118">
        <v>2550000</v>
      </c>
      <c r="C5" s="119">
        <v>2550000</v>
      </c>
      <c r="D5" s="120">
        <v>1272262.1</v>
      </c>
      <c r="E5" s="120">
        <v>203925.98</v>
      </c>
      <c r="F5" s="46">
        <f>ROUND((D5+E5)/(C5/100),1)</f>
        <v>57.9</v>
      </c>
      <c r="G5" s="33">
        <v>2550000</v>
      </c>
      <c r="H5" s="50">
        <v>1536331.11</v>
      </c>
      <c r="I5" s="50">
        <v>238219.52</v>
      </c>
      <c r="J5" s="46">
        <f>ROUND((H5+I5)/(G5/100),1)</f>
        <v>69.6</v>
      </c>
      <c r="K5" s="33">
        <v>2550000</v>
      </c>
      <c r="L5" s="199">
        <v>2225215.17</v>
      </c>
      <c r="M5" s="199">
        <v>333360.4</v>
      </c>
      <c r="N5" s="46">
        <f>ROUND((L5+M5)/(K5/100),1)</f>
        <v>100.3</v>
      </c>
      <c r="O5" s="6">
        <f>ROUND((L5+M5)/(B5/100),1)</f>
        <v>100.3</v>
      </c>
    </row>
    <row r="6" spans="1:15" ht="15.75" customHeight="1">
      <c r="A6" s="29" t="s">
        <v>33</v>
      </c>
      <c r="B6" s="121">
        <v>230000</v>
      </c>
      <c r="C6" s="122">
        <v>230000</v>
      </c>
      <c r="D6" s="123">
        <v>123989.79</v>
      </c>
      <c r="E6" s="123">
        <v>18527.21</v>
      </c>
      <c r="F6" s="47">
        <f aca="true" t="shared" si="0" ref="F6:F37">ROUND((D6+E6)/(C6/100),1)</f>
        <v>62</v>
      </c>
      <c r="G6" s="35">
        <v>230000</v>
      </c>
      <c r="H6" s="51">
        <v>182210.16</v>
      </c>
      <c r="I6" s="51">
        <v>24846.84</v>
      </c>
      <c r="J6" s="47">
        <f aca="true" t="shared" si="1" ref="J6:J37">ROUND((H6+I6)/(G6/100),1)</f>
        <v>90</v>
      </c>
      <c r="K6" s="35">
        <v>230000</v>
      </c>
      <c r="L6" s="200">
        <v>221705.44</v>
      </c>
      <c r="M6" s="200">
        <v>30232.56</v>
      </c>
      <c r="N6" s="47">
        <f aca="true" t="shared" si="2" ref="N6:N37">ROUND((L6+M6)/(K6/100),1)</f>
        <v>109.5</v>
      </c>
      <c r="O6" s="6">
        <f aca="true" t="shared" si="3" ref="O6:O37">ROUND((L6+M6)/(B6/100),1)</f>
        <v>109.5</v>
      </c>
    </row>
    <row r="7" spans="1:15" ht="15.75" customHeight="1">
      <c r="A7" s="29" t="s">
        <v>34</v>
      </c>
      <c r="B7" s="121">
        <v>190000</v>
      </c>
      <c r="C7" s="122">
        <v>190000</v>
      </c>
      <c r="D7" s="123">
        <v>54331.5</v>
      </c>
      <c r="E7" s="123">
        <v>8118.5</v>
      </c>
      <c r="F7" s="47">
        <f t="shared" si="0"/>
        <v>32.9</v>
      </c>
      <c r="G7" s="35">
        <v>190000</v>
      </c>
      <c r="H7" s="51">
        <v>105799.76</v>
      </c>
      <c r="I7" s="51">
        <v>14427.24</v>
      </c>
      <c r="J7" s="47">
        <f t="shared" si="1"/>
        <v>63.3</v>
      </c>
      <c r="K7" s="35">
        <v>190000</v>
      </c>
      <c r="L7" s="200">
        <v>184013.28</v>
      </c>
      <c r="M7" s="200">
        <v>25092.72</v>
      </c>
      <c r="N7" s="47">
        <f t="shared" si="2"/>
        <v>110.1</v>
      </c>
      <c r="O7" s="6">
        <f t="shared" si="3"/>
        <v>110.1</v>
      </c>
    </row>
    <row r="8" spans="1:15" ht="15.75" customHeight="1">
      <c r="A8" s="29" t="s">
        <v>35</v>
      </c>
      <c r="B8" s="121">
        <v>62000</v>
      </c>
      <c r="C8" s="122">
        <v>62000</v>
      </c>
      <c r="D8" s="123">
        <v>27529.41</v>
      </c>
      <c r="E8" s="123">
        <v>4113.59</v>
      </c>
      <c r="F8" s="47">
        <f t="shared" si="0"/>
        <v>51</v>
      </c>
      <c r="G8" s="35">
        <v>62000</v>
      </c>
      <c r="H8" s="51">
        <v>37208.16</v>
      </c>
      <c r="I8" s="51">
        <v>5073.84</v>
      </c>
      <c r="J8" s="47">
        <f t="shared" si="1"/>
        <v>68.2</v>
      </c>
      <c r="K8" s="35">
        <v>62000</v>
      </c>
      <c r="L8" s="200">
        <v>52413.68</v>
      </c>
      <c r="M8" s="200">
        <v>7147.32</v>
      </c>
      <c r="N8" s="47">
        <f t="shared" si="2"/>
        <v>96.1</v>
      </c>
      <c r="O8" s="6">
        <f t="shared" si="3"/>
        <v>96.1</v>
      </c>
    </row>
    <row r="9" spans="1:15" ht="15.75" customHeight="1">
      <c r="A9" s="29" t="s">
        <v>36</v>
      </c>
      <c r="B9" s="121"/>
      <c r="C9" s="122"/>
      <c r="D9" s="123"/>
      <c r="E9" s="123"/>
      <c r="F9" s="47" t="e">
        <f t="shared" si="0"/>
        <v>#DIV/0!</v>
      </c>
      <c r="G9" s="70"/>
      <c r="H9" s="51"/>
      <c r="I9" s="51"/>
      <c r="J9" s="47" t="e">
        <f t="shared" si="1"/>
        <v>#DIV/0!</v>
      </c>
      <c r="K9" s="68"/>
      <c r="L9" s="200"/>
      <c r="M9" s="200"/>
      <c r="N9" s="47" t="e">
        <f t="shared" si="2"/>
        <v>#DIV/0!</v>
      </c>
      <c r="O9" s="6" t="e">
        <f t="shared" si="3"/>
        <v>#DIV/0!</v>
      </c>
    </row>
    <row r="10" spans="1:15" ht="15.75" customHeight="1">
      <c r="A10" s="29" t="s">
        <v>37</v>
      </c>
      <c r="B10" s="121"/>
      <c r="C10" s="122"/>
      <c r="D10" s="123"/>
      <c r="E10" s="123"/>
      <c r="F10" s="47" t="e">
        <f t="shared" si="0"/>
        <v>#DIV/0!</v>
      </c>
      <c r="G10" s="70"/>
      <c r="H10" s="51"/>
      <c r="I10" s="51"/>
      <c r="J10" s="47" t="e">
        <f t="shared" si="1"/>
        <v>#DIV/0!</v>
      </c>
      <c r="K10" s="68"/>
      <c r="L10" s="200"/>
      <c r="M10" s="200"/>
      <c r="N10" s="47" t="e">
        <f t="shared" si="2"/>
        <v>#DIV/0!</v>
      </c>
      <c r="O10" s="6" t="e">
        <f t="shared" si="3"/>
        <v>#DIV/0!</v>
      </c>
    </row>
    <row r="11" spans="1:15" ht="15.75" customHeight="1">
      <c r="A11" s="29" t="s">
        <v>38</v>
      </c>
      <c r="B11" s="121"/>
      <c r="C11" s="122"/>
      <c r="D11" s="123"/>
      <c r="E11" s="123"/>
      <c r="F11" s="47" t="e">
        <f t="shared" si="0"/>
        <v>#DIV/0!</v>
      </c>
      <c r="G11" s="70"/>
      <c r="H11" s="51"/>
      <c r="I11" s="51"/>
      <c r="J11" s="47" t="e">
        <f t="shared" si="1"/>
        <v>#DIV/0!</v>
      </c>
      <c r="K11" s="68"/>
      <c r="L11" s="200"/>
      <c r="M11" s="200"/>
      <c r="N11" s="47" t="e">
        <f t="shared" si="2"/>
        <v>#DIV/0!</v>
      </c>
      <c r="O11" s="6" t="e">
        <f t="shared" si="3"/>
        <v>#DIV/0!</v>
      </c>
    </row>
    <row r="12" spans="1:15" ht="15.75" customHeight="1">
      <c r="A12" s="29" t="s">
        <v>65</v>
      </c>
      <c r="B12" s="121"/>
      <c r="C12" s="122"/>
      <c r="D12" s="123"/>
      <c r="E12" s="123"/>
      <c r="F12" s="47" t="e">
        <f t="shared" si="0"/>
        <v>#DIV/0!</v>
      </c>
      <c r="G12" s="70"/>
      <c r="H12" s="51"/>
      <c r="I12" s="51"/>
      <c r="J12" s="47" t="e">
        <f t="shared" si="1"/>
        <v>#DIV/0!</v>
      </c>
      <c r="K12" s="68"/>
      <c r="L12" s="200"/>
      <c r="M12" s="200"/>
      <c r="N12" s="47" t="e">
        <f t="shared" si="2"/>
        <v>#DIV/0!</v>
      </c>
      <c r="O12" s="6" t="e">
        <f t="shared" si="3"/>
        <v>#DIV/0!</v>
      </c>
    </row>
    <row r="13" spans="1:15" ht="15.75" customHeight="1">
      <c r="A13" s="29" t="s">
        <v>66</v>
      </c>
      <c r="B13" s="121"/>
      <c r="C13" s="122"/>
      <c r="D13" s="123"/>
      <c r="E13" s="123"/>
      <c r="F13" s="47" t="e">
        <f t="shared" si="0"/>
        <v>#DIV/0!</v>
      </c>
      <c r="G13" s="70"/>
      <c r="H13" s="51"/>
      <c r="I13" s="51"/>
      <c r="J13" s="47" t="e">
        <f t="shared" si="1"/>
        <v>#DIV/0!</v>
      </c>
      <c r="K13" s="68"/>
      <c r="L13" s="200"/>
      <c r="M13" s="200"/>
      <c r="N13" s="47" t="e">
        <f t="shared" si="2"/>
        <v>#DIV/0!</v>
      </c>
      <c r="O13" s="6" t="e">
        <f t="shared" si="3"/>
        <v>#DIV/0!</v>
      </c>
    </row>
    <row r="14" spans="1:15" ht="15.75" customHeight="1">
      <c r="A14" s="29" t="s">
        <v>67</v>
      </c>
      <c r="B14" s="121"/>
      <c r="C14" s="122"/>
      <c r="D14" s="123"/>
      <c r="E14" s="123"/>
      <c r="F14" s="47" t="e">
        <f t="shared" si="0"/>
        <v>#DIV/0!</v>
      </c>
      <c r="G14" s="70"/>
      <c r="H14" s="51"/>
      <c r="I14" s="51"/>
      <c r="J14" s="47" t="e">
        <f t="shared" si="1"/>
        <v>#DIV/0!</v>
      </c>
      <c r="K14" s="68"/>
      <c r="L14" s="200"/>
      <c r="M14" s="200"/>
      <c r="N14" s="47" t="e">
        <f t="shared" si="2"/>
        <v>#DIV/0!</v>
      </c>
      <c r="O14" s="6" t="e">
        <f t="shared" si="3"/>
        <v>#DIV/0!</v>
      </c>
    </row>
    <row r="15" spans="1:15" ht="15.75" customHeight="1">
      <c r="A15" s="29" t="s">
        <v>39</v>
      </c>
      <c r="B15" s="121">
        <v>70000</v>
      </c>
      <c r="C15" s="122">
        <v>70000</v>
      </c>
      <c r="D15" s="123">
        <v>24664.91</v>
      </c>
      <c r="E15" s="123">
        <v>3685.56</v>
      </c>
      <c r="F15" s="47">
        <f t="shared" si="0"/>
        <v>40.5</v>
      </c>
      <c r="G15" s="35">
        <v>70000</v>
      </c>
      <c r="H15" s="51">
        <v>94957.39</v>
      </c>
      <c r="I15" s="51">
        <v>12948.74</v>
      </c>
      <c r="J15" s="47">
        <f t="shared" si="1"/>
        <v>154.2</v>
      </c>
      <c r="K15" s="35">
        <v>70000</v>
      </c>
      <c r="L15" s="200">
        <v>127730.67</v>
      </c>
      <c r="M15" s="200">
        <v>17417.82</v>
      </c>
      <c r="N15" s="47">
        <f t="shared" si="2"/>
        <v>207.4</v>
      </c>
      <c r="O15" s="6">
        <f t="shared" si="3"/>
        <v>207.4</v>
      </c>
    </row>
    <row r="16" spans="1:15" ht="15.75" customHeight="1">
      <c r="A16" s="29" t="s">
        <v>40</v>
      </c>
      <c r="B16" s="121">
        <v>4000</v>
      </c>
      <c r="C16" s="122">
        <v>4000</v>
      </c>
      <c r="D16" s="123">
        <v>1544.25</v>
      </c>
      <c r="E16" s="123">
        <v>230.75</v>
      </c>
      <c r="F16" s="47">
        <f t="shared" si="0"/>
        <v>44.4</v>
      </c>
      <c r="G16" s="35">
        <v>4000</v>
      </c>
      <c r="H16" s="51">
        <v>2660.24</v>
      </c>
      <c r="I16" s="51">
        <v>362.76</v>
      </c>
      <c r="J16" s="47">
        <f t="shared" si="1"/>
        <v>75.6</v>
      </c>
      <c r="K16" s="35">
        <v>4000</v>
      </c>
      <c r="L16" s="200">
        <v>4634.08</v>
      </c>
      <c r="M16" s="200">
        <v>631.92</v>
      </c>
      <c r="N16" s="47">
        <f t="shared" si="2"/>
        <v>131.7</v>
      </c>
      <c r="O16" s="6">
        <f t="shared" si="3"/>
        <v>131.7</v>
      </c>
    </row>
    <row r="17" spans="1:15" ht="15.75" customHeight="1">
      <c r="A17" s="29" t="s">
        <v>68</v>
      </c>
      <c r="B17" s="121">
        <v>1000</v>
      </c>
      <c r="C17" s="122">
        <v>1000</v>
      </c>
      <c r="D17" s="123">
        <v>127.02</v>
      </c>
      <c r="E17" s="123">
        <v>18.98</v>
      </c>
      <c r="F17" s="47">
        <f t="shared" si="0"/>
        <v>14.6</v>
      </c>
      <c r="G17" s="35">
        <v>1000</v>
      </c>
      <c r="H17" s="51">
        <v>128.48</v>
      </c>
      <c r="I17" s="51">
        <v>17.52</v>
      </c>
      <c r="J17" s="47">
        <f t="shared" si="1"/>
        <v>14.6</v>
      </c>
      <c r="K17" s="35">
        <v>1000</v>
      </c>
      <c r="L17" s="200">
        <v>388.08</v>
      </c>
      <c r="M17" s="200">
        <v>52.92</v>
      </c>
      <c r="N17" s="47">
        <f t="shared" si="2"/>
        <v>44.1</v>
      </c>
      <c r="O17" s="6">
        <f t="shared" si="3"/>
        <v>44.1</v>
      </c>
    </row>
    <row r="18" spans="1:15" ht="15.75" customHeight="1">
      <c r="A18" s="29" t="s">
        <v>41</v>
      </c>
      <c r="B18" s="121">
        <v>200000</v>
      </c>
      <c r="C18" s="122">
        <v>200000</v>
      </c>
      <c r="D18" s="123">
        <v>97270.59</v>
      </c>
      <c r="E18" s="123">
        <v>14534.69</v>
      </c>
      <c r="F18" s="47">
        <f t="shared" si="0"/>
        <v>55.9</v>
      </c>
      <c r="G18" s="35">
        <v>200000</v>
      </c>
      <c r="H18" s="51">
        <v>123110.9</v>
      </c>
      <c r="I18" s="51">
        <v>16787.85</v>
      </c>
      <c r="J18" s="47">
        <f t="shared" si="1"/>
        <v>69.9</v>
      </c>
      <c r="K18" s="35">
        <v>200000</v>
      </c>
      <c r="L18" s="200">
        <v>165425.89</v>
      </c>
      <c r="M18" s="200">
        <v>22558.08</v>
      </c>
      <c r="N18" s="47">
        <f t="shared" si="2"/>
        <v>94</v>
      </c>
      <c r="O18" s="6">
        <f t="shared" si="3"/>
        <v>94</v>
      </c>
    </row>
    <row r="19" spans="1:15" ht="15.75" customHeight="1">
      <c r="A19" s="29" t="s">
        <v>42</v>
      </c>
      <c r="B19" s="124">
        <v>2351994</v>
      </c>
      <c r="C19" s="124">
        <v>2351994</v>
      </c>
      <c r="D19" s="123">
        <v>1166946</v>
      </c>
      <c r="E19" s="123">
        <v>94132</v>
      </c>
      <c r="F19" s="47">
        <f t="shared" si="0"/>
        <v>53.6</v>
      </c>
      <c r="G19" s="9">
        <v>2310206</v>
      </c>
      <c r="H19" s="51">
        <v>1767494</v>
      </c>
      <c r="I19" s="51">
        <v>124494</v>
      </c>
      <c r="J19" s="47">
        <f t="shared" si="1"/>
        <v>81.9</v>
      </c>
      <c r="K19" s="68">
        <v>2333933</v>
      </c>
      <c r="L19" s="200">
        <v>2333933</v>
      </c>
      <c r="M19" s="200">
        <v>205470</v>
      </c>
      <c r="N19" s="47">
        <f t="shared" si="2"/>
        <v>108.8</v>
      </c>
      <c r="O19" s="6">
        <f t="shared" si="3"/>
        <v>108</v>
      </c>
    </row>
    <row r="20" spans="1:15" ht="15.75" customHeight="1">
      <c r="A20" s="29" t="s">
        <v>43</v>
      </c>
      <c r="B20" s="121"/>
      <c r="C20" s="122"/>
      <c r="D20" s="123"/>
      <c r="E20" s="123"/>
      <c r="F20" s="47" t="e">
        <f t="shared" si="0"/>
        <v>#DIV/0!</v>
      </c>
      <c r="G20" s="70"/>
      <c r="H20" s="51"/>
      <c r="I20" s="51"/>
      <c r="J20" s="47" t="e">
        <f t="shared" si="1"/>
        <v>#DIV/0!</v>
      </c>
      <c r="K20" s="68"/>
      <c r="L20" s="200"/>
      <c r="M20" s="200"/>
      <c r="N20" s="47" t="e">
        <f t="shared" si="2"/>
        <v>#DIV/0!</v>
      </c>
      <c r="O20" s="6" t="e">
        <f t="shared" si="3"/>
        <v>#DIV/0!</v>
      </c>
    </row>
    <row r="21" spans="1:15" ht="15.75" customHeight="1">
      <c r="A21" s="29" t="s">
        <v>44</v>
      </c>
      <c r="B21" s="121"/>
      <c r="C21" s="122"/>
      <c r="D21" s="123"/>
      <c r="E21" s="123"/>
      <c r="F21" s="47" t="e">
        <f t="shared" si="0"/>
        <v>#DIV/0!</v>
      </c>
      <c r="G21" s="70"/>
      <c r="H21" s="51"/>
      <c r="I21" s="51"/>
      <c r="J21" s="47" t="e">
        <f t="shared" si="1"/>
        <v>#DIV/0!</v>
      </c>
      <c r="K21" s="68"/>
      <c r="L21" s="200"/>
      <c r="M21" s="200"/>
      <c r="N21" s="47" t="e">
        <f t="shared" si="2"/>
        <v>#DIV/0!</v>
      </c>
      <c r="O21" s="6" t="e">
        <f t="shared" si="3"/>
        <v>#DIV/0!</v>
      </c>
    </row>
    <row r="22" spans="1:15" ht="15.75" customHeight="1">
      <c r="A22" s="29" t="s">
        <v>45</v>
      </c>
      <c r="B22" s="121"/>
      <c r="C22" s="122"/>
      <c r="D22" s="123"/>
      <c r="E22" s="123"/>
      <c r="F22" s="47" t="e">
        <f t="shared" si="0"/>
        <v>#DIV/0!</v>
      </c>
      <c r="G22" s="70"/>
      <c r="H22" s="51"/>
      <c r="I22" s="51"/>
      <c r="J22" s="47" t="e">
        <f t="shared" si="1"/>
        <v>#DIV/0!</v>
      </c>
      <c r="K22" s="68"/>
      <c r="L22" s="200"/>
      <c r="M22" s="200"/>
      <c r="N22" s="47" t="e">
        <f t="shared" si="2"/>
        <v>#DIV/0!</v>
      </c>
      <c r="O22" s="6" t="e">
        <f t="shared" si="3"/>
        <v>#DIV/0!</v>
      </c>
    </row>
    <row r="23" spans="1:15" ht="15.75" customHeight="1">
      <c r="A23" s="29" t="s">
        <v>46</v>
      </c>
      <c r="B23" s="121"/>
      <c r="C23" s="122"/>
      <c r="D23" s="123"/>
      <c r="E23" s="123"/>
      <c r="F23" s="47" t="e">
        <f t="shared" si="0"/>
        <v>#DIV/0!</v>
      </c>
      <c r="G23" s="70"/>
      <c r="H23" s="51"/>
      <c r="I23" s="51"/>
      <c r="J23" s="47" t="e">
        <f t="shared" si="1"/>
        <v>#DIV/0!</v>
      </c>
      <c r="K23" s="68"/>
      <c r="L23" s="200"/>
      <c r="M23" s="200"/>
      <c r="N23" s="47" t="e">
        <f t="shared" si="2"/>
        <v>#DIV/0!</v>
      </c>
      <c r="O23" s="6" t="e">
        <f t="shared" si="3"/>
        <v>#DIV/0!</v>
      </c>
    </row>
    <row r="24" spans="1:15" ht="15.75" customHeight="1">
      <c r="A24" s="29" t="s">
        <v>69</v>
      </c>
      <c r="B24" s="121"/>
      <c r="C24" s="122"/>
      <c r="D24" s="123"/>
      <c r="E24" s="123"/>
      <c r="F24" s="47" t="e">
        <f t="shared" si="0"/>
        <v>#DIV/0!</v>
      </c>
      <c r="G24" s="70"/>
      <c r="H24" s="51"/>
      <c r="I24" s="51"/>
      <c r="J24" s="47" t="e">
        <f t="shared" si="1"/>
        <v>#DIV/0!</v>
      </c>
      <c r="K24" s="68"/>
      <c r="L24" s="200"/>
      <c r="M24" s="200"/>
      <c r="N24" s="47" t="e">
        <f t="shared" si="2"/>
        <v>#DIV/0!</v>
      </c>
      <c r="O24" s="6" t="e">
        <f t="shared" si="3"/>
        <v>#DIV/0!</v>
      </c>
    </row>
    <row r="25" spans="1:15" ht="15.75" customHeight="1">
      <c r="A25" s="29" t="s">
        <v>47</v>
      </c>
      <c r="B25" s="121"/>
      <c r="C25" s="122"/>
      <c r="D25" s="123"/>
      <c r="E25" s="123"/>
      <c r="F25" s="47" t="e">
        <f t="shared" si="0"/>
        <v>#DIV/0!</v>
      </c>
      <c r="G25" s="70"/>
      <c r="H25" s="51"/>
      <c r="I25" s="51"/>
      <c r="J25" s="47" t="e">
        <f t="shared" si="1"/>
        <v>#DIV/0!</v>
      </c>
      <c r="K25" s="68"/>
      <c r="L25" s="200"/>
      <c r="M25" s="200"/>
      <c r="N25" s="47" t="e">
        <f t="shared" si="2"/>
        <v>#DIV/0!</v>
      </c>
      <c r="O25" s="6" t="e">
        <f t="shared" si="3"/>
        <v>#DIV/0!</v>
      </c>
    </row>
    <row r="26" spans="1:15" ht="15.75" customHeight="1">
      <c r="A26" s="29" t="s">
        <v>48</v>
      </c>
      <c r="B26" s="121"/>
      <c r="C26" s="122"/>
      <c r="D26" s="123"/>
      <c r="E26" s="123"/>
      <c r="F26" s="47" t="e">
        <f t="shared" si="0"/>
        <v>#DIV/0!</v>
      </c>
      <c r="G26" s="70"/>
      <c r="H26" s="51"/>
      <c r="I26" s="51"/>
      <c r="J26" s="47" t="e">
        <f t="shared" si="1"/>
        <v>#DIV/0!</v>
      </c>
      <c r="K26" s="68"/>
      <c r="L26" s="200"/>
      <c r="M26" s="200"/>
      <c r="N26" s="47" t="e">
        <f t="shared" si="2"/>
        <v>#DIV/0!</v>
      </c>
      <c r="O26" s="6" t="e">
        <f t="shared" si="3"/>
        <v>#DIV/0!</v>
      </c>
    </row>
    <row r="27" spans="1:15" ht="15.75" customHeight="1">
      <c r="A27" s="29" t="s">
        <v>70</v>
      </c>
      <c r="B27" s="121"/>
      <c r="C27" s="122"/>
      <c r="D27" s="123"/>
      <c r="E27" s="123"/>
      <c r="F27" s="47" t="e">
        <f t="shared" si="0"/>
        <v>#DIV/0!</v>
      </c>
      <c r="G27" s="70"/>
      <c r="H27" s="51"/>
      <c r="I27" s="51"/>
      <c r="J27" s="47" t="e">
        <f t="shared" si="1"/>
        <v>#DIV/0!</v>
      </c>
      <c r="K27" s="68"/>
      <c r="L27" s="200"/>
      <c r="M27" s="200"/>
      <c r="N27" s="47" t="e">
        <f t="shared" si="2"/>
        <v>#DIV/0!</v>
      </c>
      <c r="O27" s="6" t="e">
        <f t="shared" si="3"/>
        <v>#DIV/0!</v>
      </c>
    </row>
    <row r="28" spans="1:15" ht="15.75" customHeight="1">
      <c r="A28" s="29" t="s">
        <v>49</v>
      </c>
      <c r="B28" s="121">
        <v>25000</v>
      </c>
      <c r="C28" s="122">
        <v>25000</v>
      </c>
      <c r="D28" s="123">
        <v>0</v>
      </c>
      <c r="E28" s="123"/>
      <c r="F28" s="47">
        <f t="shared" si="0"/>
        <v>0</v>
      </c>
      <c r="G28" s="35">
        <v>25000</v>
      </c>
      <c r="H28" s="51"/>
      <c r="I28" s="51">
        <v>13308</v>
      </c>
      <c r="J28" s="47">
        <f t="shared" si="1"/>
        <v>53.2</v>
      </c>
      <c r="K28" s="35">
        <v>25000</v>
      </c>
      <c r="L28" s="200">
        <v>15448.4</v>
      </c>
      <c r="M28" s="200">
        <v>20249.6</v>
      </c>
      <c r="N28" s="47">
        <f t="shared" si="2"/>
        <v>142.8</v>
      </c>
      <c r="O28" s="6">
        <f t="shared" si="3"/>
        <v>142.8</v>
      </c>
    </row>
    <row r="29" spans="1:15" ht="15.75" customHeight="1">
      <c r="A29" s="29" t="s">
        <v>50</v>
      </c>
      <c r="B29" s="121">
        <v>435468.6</v>
      </c>
      <c r="C29" s="121">
        <v>435468.6</v>
      </c>
      <c r="D29" s="123">
        <v>189312.52</v>
      </c>
      <c r="E29" s="123">
        <v>28288.08</v>
      </c>
      <c r="F29" s="47">
        <f t="shared" si="0"/>
        <v>50</v>
      </c>
      <c r="G29" s="35">
        <v>435468.6</v>
      </c>
      <c r="H29" s="51">
        <v>287382.13</v>
      </c>
      <c r="I29" s="51">
        <v>39188.47</v>
      </c>
      <c r="J29" s="47">
        <f t="shared" si="1"/>
        <v>75</v>
      </c>
      <c r="K29" s="35">
        <v>435468.6</v>
      </c>
      <c r="L29" s="200">
        <v>383212.37</v>
      </c>
      <c r="M29" s="200">
        <v>52256.23</v>
      </c>
      <c r="N29" s="47">
        <f t="shared" si="2"/>
        <v>100</v>
      </c>
      <c r="O29" s="6">
        <f t="shared" si="3"/>
        <v>100</v>
      </c>
    </row>
    <row r="30" spans="1:15" ht="15.75" customHeight="1">
      <c r="A30" s="29" t="s">
        <v>71</v>
      </c>
      <c r="B30" s="121"/>
      <c r="C30" s="122"/>
      <c r="D30" s="123"/>
      <c r="E30" s="123"/>
      <c r="F30" s="47" t="e">
        <f t="shared" si="0"/>
        <v>#DIV/0!</v>
      </c>
      <c r="G30" s="70"/>
      <c r="H30" s="51"/>
      <c r="I30" s="51"/>
      <c r="J30" s="47" t="e">
        <f t="shared" si="1"/>
        <v>#DIV/0!</v>
      </c>
      <c r="K30" s="68"/>
      <c r="L30" s="200"/>
      <c r="M30" s="200"/>
      <c r="N30" s="47" t="e">
        <f t="shared" si="2"/>
        <v>#DIV/0!</v>
      </c>
      <c r="O30" s="6" t="e">
        <f t="shared" si="3"/>
        <v>#DIV/0!</v>
      </c>
    </row>
    <row r="31" spans="1:15" ht="15.75" customHeight="1">
      <c r="A31" s="29" t="s">
        <v>51</v>
      </c>
      <c r="B31" s="121"/>
      <c r="C31" s="122"/>
      <c r="D31" s="123"/>
      <c r="E31" s="123"/>
      <c r="F31" s="47" t="e">
        <f t="shared" si="0"/>
        <v>#DIV/0!</v>
      </c>
      <c r="G31" s="70"/>
      <c r="H31" s="51"/>
      <c r="I31" s="51"/>
      <c r="J31" s="47" t="e">
        <f t="shared" si="1"/>
        <v>#DIV/0!</v>
      </c>
      <c r="K31" s="68"/>
      <c r="L31" s="200"/>
      <c r="M31" s="200"/>
      <c r="N31" s="47" t="e">
        <f t="shared" si="2"/>
        <v>#DIV/0!</v>
      </c>
      <c r="O31" s="6" t="e">
        <f t="shared" si="3"/>
        <v>#DIV/0!</v>
      </c>
    </row>
    <row r="32" spans="1:15" ht="15">
      <c r="A32" s="29" t="s">
        <v>72</v>
      </c>
      <c r="B32" s="121"/>
      <c r="C32" s="122"/>
      <c r="D32" s="123"/>
      <c r="E32" s="123"/>
      <c r="F32" s="47" t="e">
        <f t="shared" si="0"/>
        <v>#DIV/0!</v>
      </c>
      <c r="G32" s="70"/>
      <c r="H32" s="51"/>
      <c r="I32" s="51"/>
      <c r="J32" s="47" t="e">
        <f t="shared" si="1"/>
        <v>#DIV/0!</v>
      </c>
      <c r="K32" s="68"/>
      <c r="L32" s="200"/>
      <c r="M32" s="200"/>
      <c r="N32" s="47" t="e">
        <f t="shared" si="2"/>
        <v>#DIV/0!</v>
      </c>
      <c r="O32" s="6" t="e">
        <f t="shared" si="3"/>
        <v>#DIV/0!</v>
      </c>
    </row>
    <row r="33" spans="1:15" ht="15">
      <c r="A33" s="29" t="s">
        <v>52</v>
      </c>
      <c r="B33" s="121"/>
      <c r="C33" s="122"/>
      <c r="D33" s="123"/>
      <c r="E33" s="123"/>
      <c r="F33" s="47" t="e">
        <f t="shared" si="0"/>
        <v>#DIV/0!</v>
      </c>
      <c r="G33" s="70"/>
      <c r="H33" s="51"/>
      <c r="I33" s="51"/>
      <c r="J33" s="47" t="e">
        <f t="shared" si="1"/>
        <v>#DIV/0!</v>
      </c>
      <c r="K33" s="68"/>
      <c r="L33" s="200"/>
      <c r="M33" s="200"/>
      <c r="N33" s="47" t="e">
        <f t="shared" si="2"/>
        <v>#DIV/0!</v>
      </c>
      <c r="O33" s="6" t="e">
        <f t="shared" si="3"/>
        <v>#DIV/0!</v>
      </c>
    </row>
    <row r="34" spans="1:15" ht="15">
      <c r="A34" s="29" t="s">
        <v>73</v>
      </c>
      <c r="B34" s="121">
        <v>20000</v>
      </c>
      <c r="C34" s="122">
        <v>20000</v>
      </c>
      <c r="D34" s="123">
        <v>2714.4</v>
      </c>
      <c r="E34" s="123">
        <v>405.6</v>
      </c>
      <c r="F34" s="47">
        <f>ROUND((D34+E34)/(C34/100),1)</f>
        <v>15.6</v>
      </c>
      <c r="G34" s="35">
        <v>20000</v>
      </c>
      <c r="H34" s="51">
        <v>2878.13</v>
      </c>
      <c r="I34" s="51">
        <v>392.47</v>
      </c>
      <c r="J34" s="47">
        <f>ROUND((H34+I34)/(G34/100),1)</f>
        <v>16.4</v>
      </c>
      <c r="K34" s="35">
        <v>20000</v>
      </c>
      <c r="L34" s="200">
        <v>2878.13</v>
      </c>
      <c r="M34" s="200">
        <v>392.47</v>
      </c>
      <c r="N34" s="47">
        <f>ROUND((L34+M34)/(K34/100),1)</f>
        <v>16.4</v>
      </c>
      <c r="O34" s="6">
        <f t="shared" si="3"/>
        <v>16.4</v>
      </c>
    </row>
    <row r="35" spans="1:15" ht="15">
      <c r="A35" s="29" t="s">
        <v>53</v>
      </c>
      <c r="B35" s="125"/>
      <c r="C35" s="126"/>
      <c r="D35" s="127"/>
      <c r="E35" s="127"/>
      <c r="F35" s="48" t="e">
        <f>ROUND((D35+E35)/(C35/100),1)</f>
        <v>#DIV/0!</v>
      </c>
      <c r="G35" s="71"/>
      <c r="H35" s="52"/>
      <c r="I35" s="52"/>
      <c r="J35" s="48" t="e">
        <f>ROUND((H35+I35)/(G35/100),1)</f>
        <v>#DIV/0!</v>
      </c>
      <c r="K35" s="69"/>
      <c r="L35" s="201"/>
      <c r="M35" s="201"/>
      <c r="N35" s="48" t="e">
        <f>ROUND((L35+M35)/(K35/100),1)</f>
        <v>#DIV/0!</v>
      </c>
      <c r="O35" s="6" t="e">
        <f t="shared" si="3"/>
        <v>#DIV/0!</v>
      </c>
    </row>
    <row r="36" spans="1:15" ht="15.75" thickBot="1">
      <c r="A36" s="30" t="s">
        <v>54</v>
      </c>
      <c r="B36" s="128"/>
      <c r="C36" s="129"/>
      <c r="D36" s="130"/>
      <c r="E36" s="130"/>
      <c r="F36" s="48" t="e">
        <f>ROUND((D36+E36)/(C36/100),1)</f>
        <v>#DIV/0!</v>
      </c>
      <c r="G36" s="55"/>
      <c r="H36" s="55"/>
      <c r="I36" s="55"/>
      <c r="J36" s="48" t="e">
        <f>ROUND((H36+I36)/(G36/100),1)</f>
        <v>#DIV/0!</v>
      </c>
      <c r="K36" s="72"/>
      <c r="L36" s="72"/>
      <c r="M36" s="72"/>
      <c r="N36" s="48" t="e">
        <f>ROUND((L36+M36)/(K36/100),1)</f>
        <v>#DIV/0!</v>
      </c>
      <c r="O36" s="6" t="e">
        <f t="shared" si="3"/>
        <v>#DIV/0!</v>
      </c>
    </row>
    <row r="37" spans="1:15" ht="15.75" thickBot="1">
      <c r="A37" s="31" t="s">
        <v>55</v>
      </c>
      <c r="B37" s="131">
        <f>SUM(B5:B36)</f>
        <v>6139462.6</v>
      </c>
      <c r="C37" s="132">
        <f>SUM(C5:C36)</f>
        <v>6139462.6</v>
      </c>
      <c r="D37" s="133">
        <f>SUM(D5:D36)</f>
        <v>2960692.49</v>
      </c>
      <c r="E37" s="134">
        <f>SUM(E5:E35)</f>
        <v>375980.94</v>
      </c>
      <c r="F37" s="49">
        <f t="shared" si="0"/>
        <v>54.3</v>
      </c>
      <c r="G37" s="39">
        <f>SUM(G5:G36)</f>
        <v>6097674.6</v>
      </c>
      <c r="H37" s="41">
        <f>SUM(H5:H36)</f>
        <v>4140160.4599999995</v>
      </c>
      <c r="I37" s="41">
        <f>SUM(I5:I35)</f>
        <v>490067.25</v>
      </c>
      <c r="J37" s="49">
        <f t="shared" si="1"/>
        <v>75.9</v>
      </c>
      <c r="K37" s="39">
        <f>SUM(K5:K36)</f>
        <v>6121401.6</v>
      </c>
      <c r="L37" s="41">
        <f>SUM(L5:L36)</f>
        <v>5716998.19</v>
      </c>
      <c r="M37" s="42">
        <f>SUM(M5:M35)</f>
        <v>714862.0399999999</v>
      </c>
      <c r="N37" s="49">
        <f t="shared" si="2"/>
        <v>105.1</v>
      </c>
      <c r="O37" s="6">
        <f t="shared" si="3"/>
        <v>104.8</v>
      </c>
    </row>
    <row r="38" spans="1:14" ht="15">
      <c r="A38" s="87"/>
      <c r="B38" s="88"/>
      <c r="C38" s="88"/>
      <c r="D38" s="88"/>
      <c r="E38" s="88"/>
      <c r="F38" s="89"/>
      <c r="G38" s="88"/>
      <c r="H38" s="88"/>
      <c r="I38" s="88"/>
      <c r="J38" s="89"/>
      <c r="K38" s="183"/>
      <c r="L38" s="183"/>
      <c r="M38" s="183"/>
      <c r="N38" s="89"/>
    </row>
    <row r="39" spans="1:14" ht="15.75" thickBot="1">
      <c r="A39" s="22" t="s">
        <v>27</v>
      </c>
      <c r="B39" s="90"/>
      <c r="C39" s="90"/>
      <c r="D39" s="90"/>
      <c r="E39" s="88"/>
      <c r="F39" s="89"/>
      <c r="G39" s="88"/>
      <c r="H39" s="88"/>
      <c r="I39" s="88"/>
      <c r="J39" s="89"/>
      <c r="K39" s="183"/>
      <c r="L39" s="183"/>
      <c r="M39" s="183"/>
      <c r="N39" s="89"/>
    </row>
    <row r="40" spans="1:14" ht="15">
      <c r="A40" s="23"/>
      <c r="B40" s="91" t="s">
        <v>10</v>
      </c>
      <c r="C40" s="92" t="s">
        <v>14</v>
      </c>
      <c r="D40" s="93" t="s">
        <v>15</v>
      </c>
      <c r="E40" s="88"/>
      <c r="F40" s="89"/>
      <c r="G40" s="88"/>
      <c r="H40" s="88"/>
      <c r="I40" s="88"/>
      <c r="J40" s="89"/>
      <c r="K40" s="183"/>
      <c r="L40" s="183"/>
      <c r="M40" s="183"/>
      <c r="N40" s="89"/>
    </row>
    <row r="41" spans="1:14" ht="15">
      <c r="A41" s="25" t="s">
        <v>28</v>
      </c>
      <c r="B41" s="135">
        <v>219566</v>
      </c>
      <c r="C41" s="162">
        <v>194184</v>
      </c>
      <c r="D41" s="205">
        <v>71295</v>
      </c>
      <c r="E41" s="88"/>
      <c r="F41" s="89"/>
      <c r="G41" s="88"/>
      <c r="H41" s="88"/>
      <c r="I41" s="88"/>
      <c r="J41" s="89"/>
      <c r="K41" s="183"/>
      <c r="L41" s="183"/>
      <c r="M41" s="183"/>
      <c r="N41" s="89"/>
    </row>
    <row r="42" spans="1:14" ht="15">
      <c r="A42" s="26" t="s">
        <v>74</v>
      </c>
      <c r="B42" s="135">
        <v>0</v>
      </c>
      <c r="C42" s="162">
        <v>0</v>
      </c>
      <c r="D42" s="205">
        <v>0</v>
      </c>
      <c r="E42" s="88"/>
      <c r="F42" s="89"/>
      <c r="G42" s="88"/>
      <c r="H42" s="88"/>
      <c r="I42" s="88"/>
      <c r="J42" s="89"/>
      <c r="K42" s="183"/>
      <c r="L42" s="183"/>
      <c r="M42" s="183"/>
      <c r="N42" s="89"/>
    </row>
    <row r="43" spans="1:14" ht="15">
      <c r="A43" s="26" t="s">
        <v>29</v>
      </c>
      <c r="B43" s="135">
        <v>27389</v>
      </c>
      <c r="C43" s="162">
        <v>105061</v>
      </c>
      <c r="D43" s="205">
        <v>29795.6</v>
      </c>
      <c r="E43" s="88"/>
      <c r="F43" s="89"/>
      <c r="G43" s="88"/>
      <c r="H43" s="88"/>
      <c r="I43" s="88"/>
      <c r="J43" s="89"/>
      <c r="K43" s="183"/>
      <c r="L43" s="183"/>
      <c r="M43" s="183"/>
      <c r="N43" s="89"/>
    </row>
    <row r="44" spans="1:14" ht="15.75" thickBot="1">
      <c r="A44" s="27" t="s">
        <v>30</v>
      </c>
      <c r="B44" s="136">
        <v>0</v>
      </c>
      <c r="C44" s="163">
        <v>0</v>
      </c>
      <c r="D44" s="206">
        <v>0</v>
      </c>
      <c r="E44" s="88"/>
      <c r="F44" s="89"/>
      <c r="G44" s="88"/>
      <c r="H44" s="88"/>
      <c r="I44" s="88"/>
      <c r="J44" s="89"/>
      <c r="K44" s="183"/>
      <c r="L44" s="183"/>
      <c r="M44" s="183"/>
      <c r="N44" s="89"/>
    </row>
    <row r="45" spans="1:14" ht="15">
      <c r="A45" s="87"/>
      <c r="B45" s="88"/>
      <c r="C45" s="88"/>
      <c r="D45" s="88"/>
      <c r="E45" s="88"/>
      <c r="F45" s="89"/>
      <c r="G45" s="88"/>
      <c r="H45" s="88"/>
      <c r="I45" s="88"/>
      <c r="J45" s="89"/>
      <c r="K45" s="183"/>
      <c r="L45" s="183"/>
      <c r="M45" s="183"/>
      <c r="N45" s="89"/>
    </row>
    <row r="47" spans="1:14" ht="16.5" thickBot="1">
      <c r="A47" s="1" t="s">
        <v>0</v>
      </c>
      <c r="B47" s="99" t="s">
        <v>1</v>
      </c>
      <c r="C47" s="99"/>
      <c r="D47" s="90"/>
      <c r="E47" s="75"/>
      <c r="F47" s="1"/>
      <c r="G47" s="99"/>
      <c r="H47" s="90"/>
      <c r="I47" s="75"/>
      <c r="J47" s="1"/>
      <c r="K47" s="193"/>
      <c r="N47" s="1"/>
    </row>
    <row r="48" spans="1:15" ht="15">
      <c r="A48" s="2" t="s">
        <v>2</v>
      </c>
      <c r="B48" s="78" t="s">
        <v>3</v>
      </c>
      <c r="C48" s="79" t="s">
        <v>4</v>
      </c>
      <c r="D48" s="80" t="s">
        <v>5</v>
      </c>
      <c r="E48" s="81"/>
      <c r="F48" s="24" t="s">
        <v>6</v>
      </c>
      <c r="G48" s="82" t="s">
        <v>4</v>
      </c>
      <c r="H48" s="80" t="s">
        <v>7</v>
      </c>
      <c r="I48" s="81"/>
      <c r="J48" s="24" t="s">
        <v>6</v>
      </c>
      <c r="K48" s="195" t="s">
        <v>4</v>
      </c>
      <c r="L48" s="196" t="s">
        <v>8</v>
      </c>
      <c r="M48" s="196"/>
      <c r="N48" s="24" t="s">
        <v>6</v>
      </c>
      <c r="O48" s="43" t="s">
        <v>61</v>
      </c>
    </row>
    <row r="49" spans="1:15" ht="15.75" thickBot="1">
      <c r="A49" s="3"/>
      <c r="B49" s="83" t="s">
        <v>9</v>
      </c>
      <c r="C49" s="84" t="s">
        <v>10</v>
      </c>
      <c r="D49" s="85" t="s">
        <v>11</v>
      </c>
      <c r="E49" s="85" t="s">
        <v>12</v>
      </c>
      <c r="F49" s="4" t="s">
        <v>13</v>
      </c>
      <c r="G49" s="86" t="s">
        <v>14</v>
      </c>
      <c r="H49" s="85" t="s">
        <v>11</v>
      </c>
      <c r="I49" s="85" t="s">
        <v>12</v>
      </c>
      <c r="J49" s="4" t="s">
        <v>13</v>
      </c>
      <c r="K49" s="197" t="s">
        <v>15</v>
      </c>
      <c r="L49" s="198" t="s">
        <v>11</v>
      </c>
      <c r="M49" s="198" t="s">
        <v>12</v>
      </c>
      <c r="N49" s="4" t="s">
        <v>13</v>
      </c>
      <c r="O49" s="44" t="s">
        <v>62</v>
      </c>
    </row>
    <row r="50" spans="1:15" ht="15">
      <c r="A50" s="5" t="s">
        <v>75</v>
      </c>
      <c r="B50" s="140"/>
      <c r="C50" s="141"/>
      <c r="D50" s="142"/>
      <c r="E50" s="143"/>
      <c r="F50" s="56" t="e">
        <f>ROUND((D50+E50)/(C50/100),1)</f>
        <v>#DIV/0!</v>
      </c>
      <c r="G50" s="7"/>
      <c r="H50" s="100"/>
      <c r="I50" s="158"/>
      <c r="J50" s="56" t="e">
        <f>ROUND((H50+I50)/(G50/100),1)</f>
        <v>#DIV/0!</v>
      </c>
      <c r="K50" s="102"/>
      <c r="L50" s="100"/>
      <c r="M50" s="101"/>
      <c r="N50" s="56" t="e">
        <f>ROUND((L50+M50)/(K50/100),1)</f>
        <v>#DIV/0!</v>
      </c>
      <c r="O50" s="6" t="e">
        <f aca="true" t="shared" si="4" ref="O50:O76">ROUND((L50+M50)/(B50/100),1)</f>
        <v>#DIV/0!</v>
      </c>
    </row>
    <row r="51" spans="1:15" ht="15">
      <c r="A51" s="8" t="s">
        <v>76</v>
      </c>
      <c r="B51" s="124">
        <v>2700000</v>
      </c>
      <c r="C51" s="144">
        <v>2700000</v>
      </c>
      <c r="D51" s="142">
        <v>1317176</v>
      </c>
      <c r="E51" s="143">
        <v>447536</v>
      </c>
      <c r="F51" s="57">
        <f aca="true" t="shared" si="5" ref="F51:F76">ROUND((D51+E51)/(C51/100),1)</f>
        <v>65.4</v>
      </c>
      <c r="G51" s="10">
        <v>2700000</v>
      </c>
      <c r="H51" s="11">
        <v>1544487</v>
      </c>
      <c r="I51" s="12">
        <v>516421</v>
      </c>
      <c r="J51" s="57">
        <f aca="true" t="shared" si="6" ref="J51:J76">ROUND((H51+I51)/(G51/100),1)</f>
        <v>76.3</v>
      </c>
      <c r="K51" s="10">
        <v>2700000</v>
      </c>
      <c r="L51" s="103">
        <v>2272446</v>
      </c>
      <c r="M51" s="12">
        <v>728705</v>
      </c>
      <c r="N51" s="57">
        <f aca="true" t="shared" si="7" ref="N51:N76">ROUND((L51+M51)/(K51/100),1)</f>
        <v>111.2</v>
      </c>
      <c r="O51" s="6">
        <f t="shared" si="4"/>
        <v>111.2</v>
      </c>
    </row>
    <row r="52" spans="1:15" ht="15">
      <c r="A52" s="8" t="s">
        <v>16</v>
      </c>
      <c r="B52" s="124"/>
      <c r="C52" s="144"/>
      <c r="D52" s="145"/>
      <c r="E52" s="146"/>
      <c r="F52" s="57" t="e">
        <f t="shared" si="5"/>
        <v>#DIV/0!</v>
      </c>
      <c r="G52" s="10"/>
      <c r="H52" s="11"/>
      <c r="I52" s="12"/>
      <c r="J52" s="57" t="e">
        <f t="shared" si="6"/>
        <v>#DIV/0!</v>
      </c>
      <c r="K52" s="103"/>
      <c r="L52" s="11"/>
      <c r="M52" s="12"/>
      <c r="N52" s="57" t="e">
        <f t="shared" si="7"/>
        <v>#DIV/0!</v>
      </c>
      <c r="O52" s="6" t="e">
        <f t="shared" si="4"/>
        <v>#DIV/0!</v>
      </c>
    </row>
    <row r="53" spans="1:15" ht="15">
      <c r="A53" s="8" t="s">
        <v>77</v>
      </c>
      <c r="B53" s="124"/>
      <c r="C53" s="144"/>
      <c r="D53" s="145"/>
      <c r="E53" s="146"/>
      <c r="F53" s="57" t="e">
        <f t="shared" si="5"/>
        <v>#DIV/0!</v>
      </c>
      <c r="G53" s="10"/>
      <c r="H53" s="11"/>
      <c r="I53" s="12"/>
      <c r="J53" s="57" t="e">
        <f t="shared" si="6"/>
        <v>#DIV/0!</v>
      </c>
      <c r="K53" s="103"/>
      <c r="L53" s="11"/>
      <c r="M53" s="12"/>
      <c r="N53" s="57" t="e">
        <f t="shared" si="7"/>
        <v>#DIV/0!</v>
      </c>
      <c r="O53" s="6" t="e">
        <f t="shared" si="4"/>
        <v>#DIV/0!</v>
      </c>
    </row>
    <row r="54" spans="1:15" ht="15">
      <c r="A54" s="8" t="s">
        <v>78</v>
      </c>
      <c r="B54" s="124"/>
      <c r="C54" s="144"/>
      <c r="D54" s="145"/>
      <c r="E54" s="146"/>
      <c r="F54" s="57" t="e">
        <f t="shared" si="5"/>
        <v>#DIV/0!</v>
      </c>
      <c r="G54" s="10"/>
      <c r="H54" s="11"/>
      <c r="I54" s="12"/>
      <c r="J54" s="57" t="e">
        <f t="shared" si="6"/>
        <v>#DIV/0!</v>
      </c>
      <c r="K54" s="103"/>
      <c r="L54" s="11"/>
      <c r="M54" s="12"/>
      <c r="N54" s="57" t="e">
        <f t="shared" si="7"/>
        <v>#DIV/0!</v>
      </c>
      <c r="O54" s="6" t="e">
        <f t="shared" si="4"/>
        <v>#DIV/0!</v>
      </c>
    </row>
    <row r="55" spans="1:15" ht="15">
      <c r="A55" s="8" t="s">
        <v>17</v>
      </c>
      <c r="B55" s="124"/>
      <c r="C55" s="144"/>
      <c r="D55" s="145"/>
      <c r="E55" s="146"/>
      <c r="F55" s="57" t="e">
        <f t="shared" si="5"/>
        <v>#DIV/0!</v>
      </c>
      <c r="G55" s="10"/>
      <c r="H55" s="11"/>
      <c r="I55" s="12"/>
      <c r="J55" s="57" t="e">
        <f t="shared" si="6"/>
        <v>#DIV/0!</v>
      </c>
      <c r="K55" s="103"/>
      <c r="L55" s="11"/>
      <c r="M55" s="12"/>
      <c r="N55" s="57" t="e">
        <f t="shared" si="7"/>
        <v>#DIV/0!</v>
      </c>
      <c r="O55" s="6" t="e">
        <f t="shared" si="4"/>
        <v>#DIV/0!</v>
      </c>
    </row>
    <row r="56" spans="1:15" ht="15">
      <c r="A56" s="8" t="s">
        <v>79</v>
      </c>
      <c r="B56" s="124"/>
      <c r="C56" s="144"/>
      <c r="D56" s="145"/>
      <c r="E56" s="146"/>
      <c r="F56" s="57" t="e">
        <f t="shared" si="5"/>
        <v>#DIV/0!</v>
      </c>
      <c r="G56" s="10"/>
      <c r="H56" s="11"/>
      <c r="I56" s="12"/>
      <c r="J56" s="57" t="e">
        <f t="shared" si="6"/>
        <v>#DIV/0!</v>
      </c>
      <c r="K56" s="103"/>
      <c r="L56" s="11"/>
      <c r="M56" s="12"/>
      <c r="N56" s="57" t="e">
        <f t="shared" si="7"/>
        <v>#DIV/0!</v>
      </c>
      <c r="O56" s="6" t="e">
        <f t="shared" si="4"/>
        <v>#DIV/0!</v>
      </c>
    </row>
    <row r="57" spans="1:15" ht="15">
      <c r="A57" s="8" t="s">
        <v>80</v>
      </c>
      <c r="B57" s="124"/>
      <c r="C57" s="144"/>
      <c r="D57" s="145"/>
      <c r="E57" s="146"/>
      <c r="F57" s="57" t="e">
        <f t="shared" si="5"/>
        <v>#DIV/0!</v>
      </c>
      <c r="G57" s="10"/>
      <c r="H57" s="11"/>
      <c r="I57" s="12"/>
      <c r="J57" s="57" t="e">
        <f t="shared" si="6"/>
        <v>#DIV/0!</v>
      </c>
      <c r="K57" s="103"/>
      <c r="L57" s="11"/>
      <c r="M57" s="12"/>
      <c r="N57" s="57" t="e">
        <f t="shared" si="7"/>
        <v>#DIV/0!</v>
      </c>
      <c r="O57" s="6" t="e">
        <f t="shared" si="4"/>
        <v>#DIV/0!</v>
      </c>
    </row>
    <row r="58" spans="1:15" ht="15">
      <c r="A58" s="8" t="s">
        <v>18</v>
      </c>
      <c r="B58" s="124"/>
      <c r="C58" s="144"/>
      <c r="D58" s="145"/>
      <c r="E58" s="146"/>
      <c r="F58" s="57" t="e">
        <f t="shared" si="5"/>
        <v>#DIV/0!</v>
      </c>
      <c r="G58" s="10"/>
      <c r="H58" s="11"/>
      <c r="I58" s="12"/>
      <c r="J58" s="57" t="e">
        <f t="shared" si="6"/>
        <v>#DIV/0!</v>
      </c>
      <c r="K58" s="103"/>
      <c r="L58" s="11"/>
      <c r="M58" s="12"/>
      <c r="N58" s="57" t="e">
        <f t="shared" si="7"/>
        <v>#DIV/0!</v>
      </c>
      <c r="O58" s="6" t="e">
        <f t="shared" si="4"/>
        <v>#DIV/0!</v>
      </c>
    </row>
    <row r="59" spans="1:15" ht="15">
      <c r="A59" s="8" t="s">
        <v>19</v>
      </c>
      <c r="B59" s="124"/>
      <c r="C59" s="144"/>
      <c r="D59" s="145"/>
      <c r="E59" s="146"/>
      <c r="F59" s="57" t="e">
        <f t="shared" si="5"/>
        <v>#DIV/0!</v>
      </c>
      <c r="G59" s="10"/>
      <c r="H59" s="11"/>
      <c r="I59" s="12"/>
      <c r="J59" s="57" t="e">
        <f t="shared" si="6"/>
        <v>#DIV/0!</v>
      </c>
      <c r="K59" s="103"/>
      <c r="L59" s="11"/>
      <c r="M59" s="12"/>
      <c r="N59" s="57" t="e">
        <f t="shared" si="7"/>
        <v>#DIV/0!</v>
      </c>
      <c r="O59" s="6" t="e">
        <f t="shared" si="4"/>
        <v>#DIV/0!</v>
      </c>
    </row>
    <row r="60" spans="1:15" ht="15">
      <c r="A60" s="8" t="s">
        <v>20</v>
      </c>
      <c r="B60" s="124">
        <v>300000</v>
      </c>
      <c r="C60" s="144">
        <v>300000</v>
      </c>
      <c r="D60" s="145">
        <v>0</v>
      </c>
      <c r="E60" s="146"/>
      <c r="F60" s="57">
        <f t="shared" si="5"/>
        <v>0</v>
      </c>
      <c r="G60" s="10">
        <v>300000</v>
      </c>
      <c r="H60" s="11">
        <v>60639.92</v>
      </c>
      <c r="I60" s="12">
        <v>8269.08</v>
      </c>
      <c r="J60" s="57">
        <f t="shared" si="6"/>
        <v>23</v>
      </c>
      <c r="K60" s="10">
        <v>300000</v>
      </c>
      <c r="L60" s="11">
        <v>116898.5</v>
      </c>
      <c r="M60" s="12">
        <v>15940.7</v>
      </c>
      <c r="N60" s="57">
        <f t="shared" si="7"/>
        <v>44.3</v>
      </c>
      <c r="O60" s="6">
        <f t="shared" si="4"/>
        <v>44.3</v>
      </c>
    </row>
    <row r="61" spans="1:15" ht="15">
      <c r="A61" s="8" t="s">
        <v>81</v>
      </c>
      <c r="B61" s="124">
        <v>16000</v>
      </c>
      <c r="C61" s="144">
        <v>16000</v>
      </c>
      <c r="D61" s="145">
        <v>300.25</v>
      </c>
      <c r="E61" s="146">
        <v>7104.86</v>
      </c>
      <c r="F61" s="57">
        <f t="shared" si="5"/>
        <v>46.3</v>
      </c>
      <c r="G61" s="10">
        <v>16000</v>
      </c>
      <c r="H61" s="11">
        <v>303.7</v>
      </c>
      <c r="I61" s="12">
        <v>15741.41</v>
      </c>
      <c r="J61" s="57">
        <f t="shared" si="6"/>
        <v>100.3</v>
      </c>
      <c r="K61" s="10">
        <v>16000</v>
      </c>
      <c r="L61" s="11">
        <v>298.07</v>
      </c>
      <c r="M61" s="12">
        <v>20370.65</v>
      </c>
      <c r="N61" s="57">
        <f t="shared" si="7"/>
        <v>129.2</v>
      </c>
      <c r="O61" s="6">
        <f t="shared" si="4"/>
        <v>129.2</v>
      </c>
    </row>
    <row r="62" spans="1:15" ht="15">
      <c r="A62" s="8" t="s">
        <v>21</v>
      </c>
      <c r="B62" s="124">
        <v>3000</v>
      </c>
      <c r="C62" s="144">
        <v>3000</v>
      </c>
      <c r="D62" s="145">
        <v>862.91</v>
      </c>
      <c r="E62" s="146">
        <v>128.95</v>
      </c>
      <c r="F62" s="57">
        <f t="shared" si="5"/>
        <v>33.1</v>
      </c>
      <c r="G62" s="10">
        <v>3000</v>
      </c>
      <c r="H62" s="11">
        <v>1414.51</v>
      </c>
      <c r="I62" s="12">
        <v>192.89</v>
      </c>
      <c r="J62" s="57">
        <f t="shared" si="6"/>
        <v>53.6</v>
      </c>
      <c r="K62" s="10">
        <v>3000</v>
      </c>
      <c r="L62" s="11">
        <v>1844.45</v>
      </c>
      <c r="M62" s="12">
        <v>251.52</v>
      </c>
      <c r="N62" s="57">
        <f t="shared" si="7"/>
        <v>69.9</v>
      </c>
      <c r="O62" s="6">
        <f t="shared" si="4"/>
        <v>69.9</v>
      </c>
    </row>
    <row r="63" spans="1:15" ht="15">
      <c r="A63" s="8" t="s">
        <v>22</v>
      </c>
      <c r="B63" s="124"/>
      <c r="C63" s="144"/>
      <c r="D63" s="145"/>
      <c r="E63" s="146"/>
      <c r="F63" s="57" t="e">
        <f t="shared" si="5"/>
        <v>#DIV/0!</v>
      </c>
      <c r="G63" s="10"/>
      <c r="H63" s="11"/>
      <c r="I63" s="12"/>
      <c r="J63" s="57" t="e">
        <f t="shared" si="6"/>
        <v>#DIV/0!</v>
      </c>
      <c r="K63" s="103"/>
      <c r="L63" s="11"/>
      <c r="M63" s="12"/>
      <c r="N63" s="57" t="e">
        <f t="shared" si="7"/>
        <v>#DIV/0!</v>
      </c>
      <c r="O63" s="6" t="e">
        <f t="shared" si="4"/>
        <v>#DIV/0!</v>
      </c>
    </row>
    <row r="64" spans="1:15" ht="15">
      <c r="A64" s="8" t="s">
        <v>23</v>
      </c>
      <c r="B64" s="124"/>
      <c r="C64" s="144"/>
      <c r="D64" s="145"/>
      <c r="E64" s="146"/>
      <c r="F64" s="57" t="e">
        <f t="shared" si="5"/>
        <v>#DIV/0!</v>
      </c>
      <c r="G64" s="10"/>
      <c r="H64" s="11"/>
      <c r="I64" s="12"/>
      <c r="J64" s="57" t="e">
        <f t="shared" si="6"/>
        <v>#DIV/0!</v>
      </c>
      <c r="K64" s="103"/>
      <c r="L64" s="11"/>
      <c r="M64" s="12"/>
      <c r="N64" s="57" t="e">
        <f t="shared" si="7"/>
        <v>#DIV/0!</v>
      </c>
      <c r="O64" s="6" t="e">
        <f t="shared" si="4"/>
        <v>#DIV/0!</v>
      </c>
    </row>
    <row r="65" spans="1:15" ht="15">
      <c r="A65" s="8" t="s">
        <v>82</v>
      </c>
      <c r="B65" s="124"/>
      <c r="C65" s="144"/>
      <c r="D65" s="145"/>
      <c r="E65" s="146"/>
      <c r="F65" s="57" t="e">
        <f t="shared" si="5"/>
        <v>#DIV/0!</v>
      </c>
      <c r="G65" s="10"/>
      <c r="H65" s="11"/>
      <c r="I65" s="12"/>
      <c r="J65" s="57" t="e">
        <f t="shared" si="6"/>
        <v>#DIV/0!</v>
      </c>
      <c r="K65" s="103"/>
      <c r="L65" s="11"/>
      <c r="M65" s="12"/>
      <c r="N65" s="57" t="e">
        <f t="shared" si="7"/>
        <v>#DIV/0!</v>
      </c>
      <c r="O65" s="6" t="e">
        <f t="shared" si="4"/>
        <v>#DIV/0!</v>
      </c>
    </row>
    <row r="66" spans="1:15" ht="15">
      <c r="A66" s="13" t="s">
        <v>24</v>
      </c>
      <c r="B66" s="124">
        <f>SUM(B50:B65)</f>
        <v>3019000</v>
      </c>
      <c r="C66" s="144">
        <f>SUM(C50:C65)</f>
        <v>3019000</v>
      </c>
      <c r="D66" s="145">
        <f>SUM(D50:D65)</f>
        <v>1318339.16</v>
      </c>
      <c r="E66" s="146">
        <f>SUM(E50:E65)</f>
        <v>454769.81</v>
      </c>
      <c r="F66" s="57">
        <f t="shared" si="5"/>
        <v>58.7</v>
      </c>
      <c r="G66" s="10">
        <f>SUM(G50:G65)</f>
        <v>3019000</v>
      </c>
      <c r="H66" s="11">
        <f>SUM(H50:H65)</f>
        <v>1606845.13</v>
      </c>
      <c r="I66" s="12">
        <f>SUM(I50:I65)</f>
        <v>540624.38</v>
      </c>
      <c r="J66" s="57">
        <f t="shared" si="6"/>
        <v>71.1</v>
      </c>
      <c r="K66" s="10">
        <f>SUM(K50:K65)</f>
        <v>3019000</v>
      </c>
      <c r="L66" s="11">
        <f>SUM(L50:L65)</f>
        <v>2391487.02</v>
      </c>
      <c r="M66" s="12">
        <f>SUM(M50:M65)</f>
        <v>765267.87</v>
      </c>
      <c r="N66" s="57">
        <f t="shared" si="7"/>
        <v>104.6</v>
      </c>
      <c r="O66" s="6">
        <f t="shared" si="4"/>
        <v>104.6</v>
      </c>
    </row>
    <row r="67" spans="1:15" ht="15">
      <c r="A67" s="8" t="s">
        <v>83</v>
      </c>
      <c r="B67" s="147"/>
      <c r="C67" s="148"/>
      <c r="D67" s="149"/>
      <c r="E67" s="150"/>
      <c r="F67" s="57" t="e">
        <f t="shared" si="5"/>
        <v>#DIV/0!</v>
      </c>
      <c r="G67" s="15"/>
      <c r="H67" s="16"/>
      <c r="I67" s="17"/>
      <c r="J67" s="57" t="e">
        <f t="shared" si="6"/>
        <v>#DIV/0!</v>
      </c>
      <c r="K67" s="104"/>
      <c r="L67" s="16"/>
      <c r="M67" s="17"/>
      <c r="N67" s="57" t="e">
        <f t="shared" si="7"/>
        <v>#DIV/0!</v>
      </c>
      <c r="O67" s="6" t="e">
        <f t="shared" si="4"/>
        <v>#DIV/0!</v>
      </c>
    </row>
    <row r="68" spans="1:15" ht="15">
      <c r="A68" s="8" t="s">
        <v>84</v>
      </c>
      <c r="B68" s="147">
        <v>775105</v>
      </c>
      <c r="C68" s="148">
        <v>775105</v>
      </c>
      <c r="D68" s="149">
        <v>387552.5</v>
      </c>
      <c r="E68" s="150">
        <v>0</v>
      </c>
      <c r="F68" s="58">
        <f t="shared" si="5"/>
        <v>50</v>
      </c>
      <c r="G68" s="15">
        <v>775105</v>
      </c>
      <c r="H68" s="16">
        <v>564927.23</v>
      </c>
      <c r="I68" s="17"/>
      <c r="J68" s="58">
        <f t="shared" si="6"/>
        <v>72.9</v>
      </c>
      <c r="K68" s="15">
        <v>775105</v>
      </c>
      <c r="L68" s="16">
        <v>775105</v>
      </c>
      <c r="M68" s="17"/>
      <c r="N68" s="58">
        <f t="shared" si="7"/>
        <v>100</v>
      </c>
      <c r="O68" s="6">
        <f t="shared" si="4"/>
        <v>100</v>
      </c>
    </row>
    <row r="69" spans="1:15" ht="15">
      <c r="A69" s="13" t="s">
        <v>92</v>
      </c>
      <c r="B69" s="151"/>
      <c r="C69" s="152"/>
      <c r="D69" s="153"/>
      <c r="E69" s="154"/>
      <c r="F69" s="58" t="e">
        <f t="shared" si="5"/>
        <v>#DIV/0!</v>
      </c>
      <c r="G69" s="18"/>
      <c r="H69" s="19"/>
      <c r="I69" s="20"/>
      <c r="J69" s="58" t="e">
        <f t="shared" si="6"/>
        <v>#DIV/0!</v>
      </c>
      <c r="K69" s="18"/>
      <c r="L69" s="19"/>
      <c r="M69" s="20"/>
      <c r="N69" s="58" t="e">
        <f t="shared" si="7"/>
        <v>#DIV/0!</v>
      </c>
      <c r="O69" s="6" t="e">
        <f t="shared" si="4"/>
        <v>#DIV/0!</v>
      </c>
    </row>
    <row r="70" spans="1:15" ht="15">
      <c r="A70" s="8" t="s">
        <v>85</v>
      </c>
      <c r="B70" s="124">
        <v>2351994</v>
      </c>
      <c r="C70" s="124">
        <v>2351994</v>
      </c>
      <c r="D70" s="145">
        <v>1165758</v>
      </c>
      <c r="E70" s="146">
        <v>0</v>
      </c>
      <c r="F70" s="58">
        <f t="shared" si="5"/>
        <v>49.6</v>
      </c>
      <c r="G70" s="9">
        <v>2310206</v>
      </c>
      <c r="H70" s="11">
        <v>1767494</v>
      </c>
      <c r="I70" s="12"/>
      <c r="J70" s="58">
        <f t="shared" si="6"/>
        <v>76.5</v>
      </c>
      <c r="K70" s="10">
        <v>2333933</v>
      </c>
      <c r="L70" s="11">
        <v>2333933</v>
      </c>
      <c r="M70" s="12"/>
      <c r="N70" s="58">
        <f t="shared" si="7"/>
        <v>100</v>
      </c>
      <c r="O70" s="6">
        <f t="shared" si="4"/>
        <v>99.2</v>
      </c>
    </row>
    <row r="71" spans="1:15" ht="15">
      <c r="A71" s="8" t="s">
        <v>86</v>
      </c>
      <c r="B71" s="124"/>
      <c r="C71" s="144"/>
      <c r="D71" s="145"/>
      <c r="E71" s="146"/>
      <c r="F71" s="57" t="e">
        <f t="shared" si="5"/>
        <v>#DIV/0!</v>
      </c>
      <c r="G71" s="10"/>
      <c r="H71" s="11"/>
      <c r="I71" s="12"/>
      <c r="J71" s="57" t="e">
        <f t="shared" si="6"/>
        <v>#DIV/0!</v>
      </c>
      <c r="K71" s="10"/>
      <c r="L71" s="11"/>
      <c r="M71" s="12"/>
      <c r="N71" s="57" t="e">
        <f t="shared" si="7"/>
        <v>#DIV/0!</v>
      </c>
      <c r="O71" s="6" t="e">
        <f t="shared" si="4"/>
        <v>#DIV/0!</v>
      </c>
    </row>
    <row r="72" spans="1:15" ht="15">
      <c r="A72" s="8" t="s">
        <v>87</v>
      </c>
      <c r="B72" s="124"/>
      <c r="C72" s="144"/>
      <c r="D72" s="145"/>
      <c r="E72" s="146"/>
      <c r="F72" s="58" t="e">
        <f t="shared" si="5"/>
        <v>#DIV/0!</v>
      </c>
      <c r="G72" s="10"/>
      <c r="H72" s="11"/>
      <c r="I72" s="12"/>
      <c r="J72" s="58" t="e">
        <f t="shared" si="6"/>
        <v>#DIV/0!</v>
      </c>
      <c r="K72" s="10"/>
      <c r="L72" s="11"/>
      <c r="M72" s="12"/>
      <c r="N72" s="58" t="e">
        <f t="shared" si="7"/>
        <v>#DIV/0!</v>
      </c>
      <c r="O72" s="6" t="e">
        <f t="shared" si="4"/>
        <v>#DIV/0!</v>
      </c>
    </row>
    <row r="73" spans="1:15" ht="15">
      <c r="A73" s="8" t="s">
        <v>88</v>
      </c>
      <c r="B73" s="124"/>
      <c r="C73" s="144"/>
      <c r="D73" s="145"/>
      <c r="E73" s="146"/>
      <c r="F73" s="58" t="e">
        <f t="shared" si="5"/>
        <v>#DIV/0!</v>
      </c>
      <c r="G73" s="10"/>
      <c r="H73" s="11"/>
      <c r="I73" s="12"/>
      <c r="J73" s="58" t="e">
        <f t="shared" si="6"/>
        <v>#DIV/0!</v>
      </c>
      <c r="K73" s="10"/>
      <c r="L73" s="11"/>
      <c r="M73" s="12"/>
      <c r="N73" s="58" t="e">
        <f t="shared" si="7"/>
        <v>#DIV/0!</v>
      </c>
      <c r="O73" s="6" t="e">
        <f t="shared" si="4"/>
        <v>#DIV/0!</v>
      </c>
    </row>
    <row r="74" spans="1:15" ht="15">
      <c r="A74" s="13" t="s">
        <v>89</v>
      </c>
      <c r="B74" s="124">
        <f>SUM(B68:B73)</f>
        <v>3127099</v>
      </c>
      <c r="C74" s="144">
        <f>SUM(C68:C73)</f>
        <v>3127099</v>
      </c>
      <c r="D74" s="145">
        <f>SUM(D68:D73)</f>
        <v>1553310.5</v>
      </c>
      <c r="E74" s="146">
        <f>SUM(E68:E73)</f>
        <v>0</v>
      </c>
      <c r="F74" s="57">
        <f t="shared" si="5"/>
        <v>49.7</v>
      </c>
      <c r="G74" s="10">
        <f>SUM(G68:G73)</f>
        <v>3085311</v>
      </c>
      <c r="H74" s="11">
        <f>SUM(H68:H73)</f>
        <v>2332421.23</v>
      </c>
      <c r="I74" s="12">
        <f>SUM(I68:I73)</f>
        <v>0</v>
      </c>
      <c r="J74" s="57">
        <f t="shared" si="6"/>
        <v>75.6</v>
      </c>
      <c r="K74" s="10">
        <f>SUM(K68:K73)</f>
        <v>3109038</v>
      </c>
      <c r="L74" s="11">
        <f>SUM(L68:L73)</f>
        <v>3109038</v>
      </c>
      <c r="M74" s="12">
        <f>SUM(M68:M73)</f>
        <v>0</v>
      </c>
      <c r="N74" s="57">
        <f t="shared" si="7"/>
        <v>100</v>
      </c>
      <c r="O74" s="6">
        <f t="shared" si="4"/>
        <v>99.4</v>
      </c>
    </row>
    <row r="75" spans="1:15" ht="15.75" thickBot="1">
      <c r="A75" s="21" t="s">
        <v>25</v>
      </c>
      <c r="B75" s="147">
        <f>B66+B74</f>
        <v>6146099</v>
      </c>
      <c r="C75" s="148">
        <f>C66+C74</f>
        <v>6146099</v>
      </c>
      <c r="D75" s="149">
        <f>D66+D74</f>
        <v>2871649.66</v>
      </c>
      <c r="E75" s="150">
        <f>E66+E74</f>
        <v>454769.81</v>
      </c>
      <c r="F75" s="58">
        <f t="shared" si="5"/>
        <v>54.1</v>
      </c>
      <c r="G75" s="15">
        <f>G66+G74</f>
        <v>6104311</v>
      </c>
      <c r="H75" s="16">
        <f>H66+H74</f>
        <v>3939266.36</v>
      </c>
      <c r="I75" s="16">
        <f>I66+I74</f>
        <v>540624.38</v>
      </c>
      <c r="J75" s="58">
        <f t="shared" si="6"/>
        <v>73.4</v>
      </c>
      <c r="K75" s="15">
        <f>K66+K74</f>
        <v>6128038</v>
      </c>
      <c r="L75" s="16">
        <f>L66+L74</f>
        <v>5500525.02</v>
      </c>
      <c r="M75" s="17">
        <f>M66+M74</f>
        <v>765267.87</v>
      </c>
      <c r="N75" s="58">
        <f t="shared" si="7"/>
        <v>102.2</v>
      </c>
      <c r="O75" s="6">
        <f t="shared" si="4"/>
        <v>101.9</v>
      </c>
    </row>
    <row r="76" spans="1:15" ht="15.75" thickBot="1">
      <c r="A76" s="110" t="s">
        <v>26</v>
      </c>
      <c r="B76" s="155">
        <f>B75-B37</f>
        <v>6636.4000000003725</v>
      </c>
      <c r="C76" s="155">
        <f>C75-C37</f>
        <v>6636.4000000003725</v>
      </c>
      <c r="D76" s="155">
        <f>D75-D37</f>
        <v>-89042.83000000007</v>
      </c>
      <c r="E76" s="155">
        <f>E75-E37</f>
        <v>78788.87</v>
      </c>
      <c r="F76" s="111">
        <f t="shared" si="5"/>
        <v>-154.5</v>
      </c>
      <c r="G76" s="160">
        <f>G75-G37</f>
        <v>6636.4000000003725</v>
      </c>
      <c r="H76" s="160">
        <f>H75-H37</f>
        <v>-200894.09999999963</v>
      </c>
      <c r="I76" s="160">
        <f>I75-'[1]Náklady'!I82</f>
        <v>540624.38</v>
      </c>
      <c r="J76" s="111">
        <f t="shared" si="6"/>
        <v>5119.2</v>
      </c>
      <c r="K76" s="160">
        <f>K75-K37</f>
        <v>6636.4000000003725</v>
      </c>
      <c r="L76" s="160">
        <f>L75-L37</f>
        <v>-216473.17000000086</v>
      </c>
      <c r="M76" s="160">
        <f>M75-M37</f>
        <v>50405.830000000075</v>
      </c>
      <c r="N76" s="111">
        <f t="shared" si="7"/>
        <v>-2502.4</v>
      </c>
      <c r="O76" s="6">
        <f t="shared" si="4"/>
        <v>-2502.4</v>
      </c>
    </row>
    <row r="77" spans="1:15" s="45" customFormat="1" ht="15.75" thickBot="1">
      <c r="A77" s="117" t="s">
        <v>93</v>
      </c>
      <c r="B77" s="156"/>
      <c r="C77" s="157"/>
      <c r="D77" s="157">
        <f>D76+E76</f>
        <v>-10253.96000000008</v>
      </c>
      <c r="E77" s="157"/>
      <c r="F77" s="113"/>
      <c r="G77" s="113"/>
      <c r="H77" s="113">
        <f>H76+I76</f>
        <v>339730.2800000004</v>
      </c>
      <c r="I77" s="113"/>
      <c r="J77" s="113"/>
      <c r="K77" s="113"/>
      <c r="L77" s="113">
        <f>L76+M76</f>
        <v>-166067.34000000078</v>
      </c>
      <c r="M77" s="113"/>
      <c r="N77" s="114"/>
      <c r="O77" s="115"/>
    </row>
    <row r="78" spans="1:15" s="45" customFormat="1" ht="15">
      <c r="A78" s="65"/>
      <c r="B78" s="66"/>
      <c r="C78" s="66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65"/>
      <c r="O78" s="65"/>
    </row>
    <row r="80" spans="1:4" ht="15.75" thickBot="1">
      <c r="A80" s="32" t="s">
        <v>56</v>
      </c>
      <c r="B80" s="106"/>
      <c r="C80" s="75"/>
      <c r="D80" s="75"/>
    </row>
    <row r="81" spans="1:7" ht="15.75" thickBot="1">
      <c r="A81" s="23"/>
      <c r="B81" s="107" t="s">
        <v>10</v>
      </c>
      <c r="C81" s="108" t="s">
        <v>14</v>
      </c>
      <c r="D81" s="109" t="s">
        <v>15</v>
      </c>
      <c r="G81" s="161" t="s">
        <v>98</v>
      </c>
    </row>
    <row r="82" spans="1:7" ht="15">
      <c r="A82" s="25" t="s">
        <v>57</v>
      </c>
      <c r="B82" s="137">
        <v>696726</v>
      </c>
      <c r="C82" s="164">
        <v>587756</v>
      </c>
      <c r="D82" s="202">
        <v>478858</v>
      </c>
      <c r="G82" s="161" t="s">
        <v>99</v>
      </c>
    </row>
    <row r="83" spans="1:7" ht="15">
      <c r="A83" s="25" t="s">
        <v>58</v>
      </c>
      <c r="B83" s="138">
        <v>40007</v>
      </c>
      <c r="C83" s="165">
        <v>40007</v>
      </c>
      <c r="D83" s="203">
        <v>26906</v>
      </c>
      <c r="G83" s="161" t="s">
        <v>100</v>
      </c>
    </row>
    <row r="84" spans="1:4" ht="15">
      <c r="A84" s="25" t="s">
        <v>59</v>
      </c>
      <c r="B84" s="138">
        <v>11986.98</v>
      </c>
      <c r="C84" s="165">
        <v>14792.98</v>
      </c>
      <c r="D84" s="203">
        <v>14129.98</v>
      </c>
    </row>
    <row r="85" spans="1:4" ht="15">
      <c r="A85" s="25" t="s">
        <v>60</v>
      </c>
      <c r="B85" s="138">
        <v>146069.3</v>
      </c>
      <c r="C85" s="165">
        <v>146069.3</v>
      </c>
      <c r="D85" s="203">
        <v>141615.3</v>
      </c>
    </row>
    <row r="86" spans="1:4" ht="15">
      <c r="A86" s="25" t="s">
        <v>90</v>
      </c>
      <c r="B86" s="138">
        <v>0</v>
      </c>
      <c r="C86" s="166">
        <v>0</v>
      </c>
      <c r="D86" s="203">
        <v>0</v>
      </c>
    </row>
    <row r="87" spans="1:4" ht="15.75" thickBot="1">
      <c r="A87" s="27" t="s">
        <v>91</v>
      </c>
      <c r="B87" s="139">
        <v>581396.37</v>
      </c>
      <c r="C87" s="167">
        <v>621457.37</v>
      </c>
      <c r="D87" s="204">
        <v>683980.17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Prazakova</cp:lastModifiedBy>
  <cp:lastPrinted>2011-09-08T06:11:14Z</cp:lastPrinted>
  <dcterms:created xsi:type="dcterms:W3CDTF">2011-02-23T12:41:40Z</dcterms:created>
  <dcterms:modified xsi:type="dcterms:W3CDTF">2013-04-30T07:08:50Z</dcterms:modified>
  <cp:category/>
  <cp:version/>
  <cp:contentType/>
  <cp:contentStatus/>
</cp:coreProperties>
</file>