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<sst xmlns="http://schemas.openxmlformats.org/spreadsheetml/2006/main" count="176" uniqueCount="168">
  <si>
    <t>728 - sociální věci</t>
  </si>
  <si>
    <t xml:space="preserve">v tom </t>
  </si>
  <si>
    <t>Nedaňové příjmy:</t>
  </si>
  <si>
    <t>Kapitálové příjmy:</t>
  </si>
  <si>
    <t xml:space="preserve">Daňové příjmy         </t>
  </si>
  <si>
    <t>Dotace:</t>
  </si>
  <si>
    <t>Rozpočet schválený</t>
  </si>
  <si>
    <t>Rozpočet upravený</t>
  </si>
  <si>
    <t xml:space="preserve">Skutečnost </t>
  </si>
  <si>
    <t xml:space="preserve">% </t>
  </si>
  <si>
    <t>Název kapitoly</t>
  </si>
  <si>
    <t xml:space="preserve">Příjmy města celkem </t>
  </si>
  <si>
    <t>Záchytná stanice-poplatky</t>
  </si>
  <si>
    <t>Azylový dům, ubytování</t>
  </si>
  <si>
    <t>Noclehárna-bezdomovci</t>
  </si>
  <si>
    <t>Dopravní obslužnost od obcí</t>
  </si>
  <si>
    <t>DÚ - kauce</t>
  </si>
  <si>
    <t>Nájem pozemky do r.2007</t>
  </si>
  <si>
    <t>Nájem pozemky rok 2008</t>
  </si>
  <si>
    <t>Vratka DPH</t>
  </si>
  <si>
    <t>Ostatní nedaňové příjmy</t>
  </si>
  <si>
    <t>Pokuty</t>
  </si>
  <si>
    <t>Poskytování informací</t>
  </si>
  <si>
    <t>Pronájem nebyty do 2007</t>
  </si>
  <si>
    <t>Pronájem nebyty r.  2008</t>
  </si>
  <si>
    <t>Pronájem parkoviště Schwarz</t>
  </si>
  <si>
    <t>Pojistná plnění celkem</t>
  </si>
  <si>
    <t>Splátky půjček a dávek (mimo FOM)</t>
  </si>
  <si>
    <t>Vyúčt. nebyty (OSB) 2007</t>
  </si>
  <si>
    <t>Prodeje bytů</t>
  </si>
  <si>
    <t>Prodej pozemků</t>
  </si>
  <si>
    <t>Služby pronájem nebyt. prost.</t>
  </si>
  <si>
    <t>Ostatní příjmy z prodeje majetku</t>
  </si>
  <si>
    <t>1113-daň vybíraná srážkou</t>
  </si>
  <si>
    <t>1511-daň z nemovitosti</t>
  </si>
  <si>
    <t>1211-daň z přidané hodnoty</t>
  </si>
  <si>
    <t>1112-daň z příjmů FO</t>
  </si>
  <si>
    <t>1121-daň z příjmů PO</t>
  </si>
  <si>
    <t>1122-daň z příjmů za obec</t>
  </si>
  <si>
    <t>1111-daň ze závislé činnosti</t>
  </si>
  <si>
    <t>1343-poplatek parkování</t>
  </si>
  <si>
    <t>1345-poplatek z ubytovací kapacity</t>
  </si>
  <si>
    <t>1334-poplatek za odnětí půdy</t>
  </si>
  <si>
    <t>1347-popl. za provoz VHP</t>
  </si>
  <si>
    <t>1343-popl.-užívání.veř.prostranství</t>
  </si>
  <si>
    <t>1341-poplatek ze psů</t>
  </si>
  <si>
    <t>1344-poplatek ze vstupného</t>
  </si>
  <si>
    <t xml:space="preserve">1332-sankční poplatky </t>
  </si>
  <si>
    <t>1361-správní poplatky celkem</t>
  </si>
  <si>
    <t>1337-svoz TKO celkem</t>
  </si>
  <si>
    <t>1343-tržní poplatky</t>
  </si>
  <si>
    <t>1351-výtěžek VHP</t>
  </si>
  <si>
    <t>4111-neinv. ze stát. rozpočtu</t>
  </si>
  <si>
    <t>4116-ost. ze SR (ministerstev)</t>
  </si>
  <si>
    <t>4118-EHP Norsko</t>
  </si>
  <si>
    <t>4121-neinv. od obcí</t>
  </si>
  <si>
    <t>4213-inv. ze SFŽP</t>
  </si>
  <si>
    <t>4216-inv. ze stát. rozpočtu</t>
  </si>
  <si>
    <t>4218-investice EHP Norsko</t>
  </si>
  <si>
    <t>4222-investice od Stř. kraje</t>
  </si>
  <si>
    <t>4122-neinv. od Stř. kraje</t>
  </si>
  <si>
    <t>Fondy:</t>
  </si>
  <si>
    <t>Sociální fond</t>
  </si>
  <si>
    <t>Fond oprav a modernizace</t>
  </si>
  <si>
    <t>Nájmy byty a nebyty</t>
  </si>
  <si>
    <t>749 - Městská realitní kancelář</t>
  </si>
  <si>
    <t xml:space="preserve">4112-neinv. ze SR v rámci dotač.vztahu </t>
  </si>
  <si>
    <t>710 - Odbor správy silnic</t>
  </si>
  <si>
    <t>711 - Dopravní úřad</t>
  </si>
  <si>
    <t>714 - Odbor školství</t>
  </si>
  <si>
    <t>715 - Zdravotnictví</t>
  </si>
  <si>
    <t>716 - Odbor kultury, sportu, a inf. služeb</t>
  </si>
  <si>
    <t>717 - Městská policie Příbram</t>
  </si>
  <si>
    <t>718 - Odbor ochrany a obrany</t>
  </si>
  <si>
    <t>719 - Odbor organizační a vnitřních věcí</t>
  </si>
  <si>
    <t>720 - Odbor správy budov</t>
  </si>
  <si>
    <t>721 - Odbor informačních technologií</t>
  </si>
  <si>
    <t>723 - Odbor životního prostředí</t>
  </si>
  <si>
    <t>728 - Sociální věci</t>
  </si>
  <si>
    <t>734 - Právní odbor</t>
  </si>
  <si>
    <t>735 - Odbor koncepce a rozvoje města</t>
  </si>
  <si>
    <t>736 - Stavební úřad Příbram</t>
  </si>
  <si>
    <t>741 - Odbor ekonomický</t>
  </si>
  <si>
    <t xml:space="preserve">749 - Městská realitní kancelář </t>
  </si>
  <si>
    <t xml:space="preserve">          komunikace</t>
  </si>
  <si>
    <t xml:space="preserve">          Školní jídelny - neinvestiční přísp.</t>
  </si>
  <si>
    <t>v tom: Mateřské školy - neinvestiční přísp.</t>
  </si>
  <si>
    <t xml:space="preserve">          ZUŠ - neinvestiční příspěvek</t>
  </si>
  <si>
    <t xml:space="preserve">          FM EHP/Norsko, spoluúčast, předfinancování</t>
  </si>
  <si>
    <t>v tom: Městské jesle</t>
  </si>
  <si>
    <t>v tomo: Divadlo A. Dvořáka Příbram</t>
  </si>
  <si>
    <t xml:space="preserve">           Galerie Frant. Drtikola</t>
  </si>
  <si>
    <t xml:space="preserve">           Knihovna Jana Drdy Příbram</t>
  </si>
  <si>
    <t xml:space="preserve">           Sportovní zařizení města Příbram</t>
  </si>
  <si>
    <t xml:space="preserve">           Dotace kulturní</t>
  </si>
  <si>
    <t xml:space="preserve">           Dotace sportovní I. kategorie</t>
  </si>
  <si>
    <t xml:space="preserve">           Dotace sportovní II. kategorie</t>
  </si>
  <si>
    <t xml:space="preserve">           HFAD</t>
  </si>
  <si>
    <t xml:space="preserve">           Infocentrum</t>
  </si>
  <si>
    <t xml:space="preserve">           Ostatní kultura</t>
  </si>
  <si>
    <t xml:space="preserve">           Příspěvky různé</t>
  </si>
  <si>
    <t xml:space="preserve">           Zahraniční styky </t>
  </si>
  <si>
    <t>v tom: Biomet. pasy, cestovní doklady (ÚZ)</t>
  </si>
  <si>
    <t xml:space="preserve">          Činnost místní správy</t>
  </si>
  <si>
    <t xml:space="preserve">          Osadní výbory</t>
  </si>
  <si>
    <t xml:space="preserve">          Sociálně právní ochrana dětí (ÚZ)</t>
  </si>
  <si>
    <t xml:space="preserve">          Výkon stát. spr. v soc. službách (ÚZ)</t>
  </si>
  <si>
    <t xml:space="preserve">          Matrika  - obřady a slavnosti</t>
  </si>
  <si>
    <t xml:space="preserve">          Místní zastupitelské orgány</t>
  </si>
  <si>
    <t xml:space="preserve">          Ostatní činnost pro město </t>
  </si>
  <si>
    <t xml:space="preserve">          Provoz osobních automobiblů</t>
  </si>
  <si>
    <t xml:space="preserve">          Záchytná stanice</t>
  </si>
  <si>
    <t xml:space="preserve">          Přísp. Národní siť zdravých měst ČR</t>
  </si>
  <si>
    <t xml:space="preserve">          Tiskopisy receptů a žádanek </t>
  </si>
  <si>
    <t xml:space="preserve">          Granty</t>
  </si>
  <si>
    <t xml:space="preserve">          Přísp.Oblastní nemocnici Příbram</t>
  </si>
  <si>
    <t>v tom: Azylový dům</t>
  </si>
  <si>
    <t xml:space="preserve">         Bezdomovci</t>
  </si>
  <si>
    <t xml:space="preserve">         Dávky pomoci HN a ZTP (ÚZ)</t>
  </si>
  <si>
    <t xml:space="preserve">         Komunitní plánování</t>
  </si>
  <si>
    <t xml:space="preserve">         Příspěvek na péči (ÚZ)</t>
  </si>
  <si>
    <t xml:space="preserve">         Příspěvky a granty</t>
  </si>
  <si>
    <t xml:space="preserve">         Sociální péče bez ÚZ</t>
  </si>
  <si>
    <t xml:space="preserve">         Život 90</t>
  </si>
  <si>
    <t>740 - Odbor dotací a investiční výstavby</t>
  </si>
  <si>
    <t>v tom: Dotační politika</t>
  </si>
  <si>
    <t xml:space="preserve">          Fond oprav a modernizace byt. fondu</t>
  </si>
  <si>
    <t xml:space="preserve">          Sociální fond</t>
  </si>
  <si>
    <t xml:space="preserve">          Ostatní a náklady jinde nezařazené</t>
  </si>
  <si>
    <t xml:space="preserve">          Daň z příjmu za obec za rok 2007</t>
  </si>
  <si>
    <t xml:space="preserve">          Rezerva</t>
  </si>
  <si>
    <t xml:space="preserve">          Úroky zaplacené z úvěrů </t>
  </si>
  <si>
    <t>Výdaje - kapitoly celkem</t>
  </si>
  <si>
    <t xml:space="preserve">Výdaje města celkem </t>
  </si>
  <si>
    <t>FRR - finančí vypořádání za rok 2007</t>
  </si>
  <si>
    <t>722 - Obecní živnostenský úřad</t>
  </si>
  <si>
    <t>1335-poplatek za odnětí lesa</t>
  </si>
  <si>
    <t>1346- poplatky za vjezd</t>
  </si>
  <si>
    <t>1129-zrušené daně roky 1992,1993</t>
  </si>
  <si>
    <t>Projekt. dok.- územní plán, OKRM</t>
  </si>
  <si>
    <t xml:space="preserve">Nájem, služby, penále byty a nebyty </t>
  </si>
  <si>
    <t>4211-inv. z MF ČR</t>
  </si>
  <si>
    <t>v tom: dotace MHD</t>
  </si>
  <si>
    <t xml:space="preserve">          Základní školy  - neinvestiční přísp.</t>
  </si>
  <si>
    <t xml:space="preserve">          Mateřské školy - oprava a údržba</t>
  </si>
  <si>
    <t xml:space="preserve">          Ostatní školství, vč. transferů za žáky</t>
  </si>
  <si>
    <t xml:space="preserve">           Muzeum těby uranu a železa v přír.</t>
  </si>
  <si>
    <t xml:space="preserve">          Volby do Senátu PČR a ZK (ÚZ)</t>
  </si>
  <si>
    <t xml:space="preserve">          Program obnovy venkova (ÚZ)</t>
  </si>
  <si>
    <r>
      <t xml:space="preserve">a dále </t>
    </r>
    <r>
      <rPr>
        <b/>
        <sz val="10"/>
        <rFont val="Arial"/>
        <family val="2"/>
      </rPr>
      <t>fondy:</t>
    </r>
  </si>
  <si>
    <t>v tom: Správa a údržba byt a nebytů</t>
  </si>
  <si>
    <t xml:space="preserve">          Provoz Měst. realit. kanceláře</t>
  </si>
  <si>
    <t xml:space="preserve">       - úroky a poplatky </t>
  </si>
  <si>
    <t>709 - Městské lesy Příbram s. r. o.</t>
  </si>
  <si>
    <t xml:space="preserve">715 - zdravotnictví </t>
  </si>
  <si>
    <t xml:space="preserve">716 - OKSIS </t>
  </si>
  <si>
    <t xml:space="preserve">740 - ODIV </t>
  </si>
  <si>
    <t>741 - OE</t>
  </si>
  <si>
    <t>Prodej receptů a žádanek</t>
  </si>
  <si>
    <t>Úhrady za dobýv. prostor</t>
  </si>
  <si>
    <t>Úroky z účtu</t>
  </si>
  <si>
    <t>Prodej bytů obálkovou metodou</t>
  </si>
  <si>
    <t>Prod. nebytů obálkovou metodou</t>
  </si>
  <si>
    <t xml:space="preserve">         Pečovatelská služba města Příbram</t>
  </si>
  <si>
    <t>739 - Technické služby města Příbram</t>
  </si>
  <si>
    <t>MVDr. Josef Řihák</t>
  </si>
  <si>
    <t>starosta</t>
  </si>
  <si>
    <t>V Příbrami dne 29. 4. 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</si>
</sst>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4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82">
      <selection activeCell="A94" sqref="A94"/>
    </sheetView>
  </sheetViews>
  <sheetFormatPr defaultColWidth="9.140625" defaultRowHeight="12.75"/>
  <cols>
    <col min="1" max="1" width="32.7109375" style="2" customWidth="1"/>
    <col min="2" max="2" width="14.7109375" style="2" customWidth="1"/>
    <col min="3" max="3" width="15.8515625" style="2" customWidth="1"/>
    <col min="4" max="4" width="14.421875" style="2" bestFit="1" customWidth="1"/>
    <col min="5" max="16384" width="9.140625" style="2" customWidth="1"/>
  </cols>
  <sheetData>
    <row r="1" spans="1:5" s="1" customFormat="1" ht="25.5" customHeight="1">
      <c r="A1" s="18" t="s">
        <v>10</v>
      </c>
      <c r="B1" s="19" t="s">
        <v>6</v>
      </c>
      <c r="C1" s="19" t="s">
        <v>7</v>
      </c>
      <c r="D1" s="19" t="s">
        <v>8</v>
      </c>
      <c r="E1" s="18" t="s">
        <v>9</v>
      </c>
    </row>
    <row r="2" spans="1:5" s="1" customFormat="1" ht="16.5" customHeight="1">
      <c r="A2" s="4"/>
      <c r="B2" s="4"/>
      <c r="C2" s="4"/>
      <c r="D2" s="4"/>
      <c r="E2" s="4"/>
    </row>
    <row r="3" spans="1:5" s="1" customFormat="1" ht="12.75">
      <c r="A3" s="4" t="s">
        <v>153</v>
      </c>
      <c r="B3" s="4">
        <v>700000</v>
      </c>
      <c r="C3" s="4">
        <v>700000</v>
      </c>
      <c r="D3" s="4">
        <v>700000</v>
      </c>
      <c r="E3" s="4">
        <f>SUM(D3/C3*100)</f>
        <v>100</v>
      </c>
    </row>
    <row r="4" spans="1:5" ht="12.75">
      <c r="A4" s="5"/>
      <c r="B4" s="5"/>
      <c r="C4" s="5"/>
      <c r="D4" s="5"/>
      <c r="E4" s="5"/>
    </row>
    <row r="5" spans="1:5" s="1" customFormat="1" ht="12.75">
      <c r="A5" s="4" t="s">
        <v>154</v>
      </c>
      <c r="B5" s="4">
        <f>SUM(B6+B7)</f>
        <v>91500</v>
      </c>
      <c r="C5" s="4">
        <f>SUM(C6:C7)</f>
        <v>91500</v>
      </c>
      <c r="D5" s="4">
        <f>SUM(D6:D7)</f>
        <v>127980</v>
      </c>
      <c r="E5" s="4">
        <f>SUM(D5/C5*100)</f>
        <v>139.86885245901638</v>
      </c>
    </row>
    <row r="6" spans="1:5" ht="12.75">
      <c r="A6" s="5" t="s">
        <v>12</v>
      </c>
      <c r="B6" s="5">
        <v>85000</v>
      </c>
      <c r="C6" s="5">
        <v>85000</v>
      </c>
      <c r="D6" s="5">
        <v>123900</v>
      </c>
      <c r="E6" s="8">
        <f>SUM(D6/C6*100)</f>
        <v>145.76470588235296</v>
      </c>
    </row>
    <row r="7" spans="1:5" ht="12.75">
      <c r="A7" s="5" t="s">
        <v>158</v>
      </c>
      <c r="B7" s="5">
        <v>6500</v>
      </c>
      <c r="C7" s="5">
        <v>6500</v>
      </c>
      <c r="D7" s="5">
        <v>4080</v>
      </c>
      <c r="E7" s="8">
        <f>SUM(D7/C7*100)</f>
        <v>62.76923076923077</v>
      </c>
    </row>
    <row r="8" spans="1:5" ht="12.75">
      <c r="A8" s="5"/>
      <c r="B8" s="5"/>
      <c r="D8" s="5"/>
      <c r="E8" s="5"/>
    </row>
    <row r="9" spans="1:5" s="1" customFormat="1" ht="12.75">
      <c r="A9" s="4" t="s">
        <v>155</v>
      </c>
      <c r="B9" s="4">
        <v>505000</v>
      </c>
      <c r="C9" s="4">
        <v>505000</v>
      </c>
      <c r="D9" s="4">
        <v>769427.5</v>
      </c>
      <c r="E9" s="4">
        <f>SUM(D9/C9*100)</f>
        <v>152.36188118811882</v>
      </c>
    </row>
    <row r="10" spans="1:5" ht="12.75">
      <c r="A10" s="5"/>
      <c r="B10" s="5"/>
      <c r="C10" s="5"/>
      <c r="D10" s="5"/>
      <c r="E10" s="5"/>
    </row>
    <row r="11" spans="1:5" s="1" customFormat="1" ht="12.75">
      <c r="A11" s="4" t="s">
        <v>0</v>
      </c>
      <c r="B11" s="4">
        <v>537000</v>
      </c>
      <c r="C11" s="4">
        <f>SUM(C12:C13)</f>
        <v>537000</v>
      </c>
      <c r="D11" s="4">
        <f>SUM(D12:D13)</f>
        <v>430717</v>
      </c>
      <c r="E11" s="4">
        <f>SUM(D11/C11*100)</f>
        <v>80.20800744878957</v>
      </c>
    </row>
    <row r="12" spans="1:5" ht="12.75">
      <c r="A12" s="5" t="s">
        <v>13</v>
      </c>
      <c r="B12" s="5">
        <v>427000</v>
      </c>
      <c r="C12" s="5">
        <v>427000</v>
      </c>
      <c r="D12" s="5">
        <v>309767</v>
      </c>
      <c r="E12" s="8">
        <f>SUM(D12/C12*100)</f>
        <v>72.54496487119438</v>
      </c>
    </row>
    <row r="13" spans="1:5" ht="12.75">
      <c r="A13" s="5" t="s">
        <v>14</v>
      </c>
      <c r="B13" s="5">
        <v>110000</v>
      </c>
      <c r="C13" s="5">
        <v>110000</v>
      </c>
      <c r="D13" s="5">
        <v>120950</v>
      </c>
      <c r="E13" s="8">
        <f>SUM(D13/C13*100)</f>
        <v>109.95454545454547</v>
      </c>
    </row>
    <row r="14" spans="1:5" ht="12.75">
      <c r="A14" s="5"/>
      <c r="B14" s="5"/>
      <c r="C14" s="5"/>
      <c r="D14" s="5"/>
      <c r="E14" s="5"/>
    </row>
    <row r="15" spans="1:5" s="1" customFormat="1" ht="12.75">
      <c r="A15" s="4" t="s">
        <v>156</v>
      </c>
      <c r="B15" s="4">
        <v>17743000</v>
      </c>
      <c r="C15" s="4">
        <v>17743000</v>
      </c>
      <c r="D15" s="4">
        <v>17743004</v>
      </c>
      <c r="E15" s="4">
        <f>SUM(D15/C15*100)</f>
        <v>100.0000225441019</v>
      </c>
    </row>
    <row r="16" spans="1:5" ht="12.75">
      <c r="A16" s="5"/>
      <c r="B16" s="5"/>
      <c r="C16" s="5"/>
      <c r="D16" s="5"/>
      <c r="E16" s="4"/>
    </row>
    <row r="17" spans="1:5" s="1" customFormat="1" ht="12.75">
      <c r="A17" s="4" t="s">
        <v>157</v>
      </c>
      <c r="B17" s="4">
        <f>SUM(B19+B40+B47+B71+B84)</f>
        <v>646372281.5</v>
      </c>
      <c r="C17" s="4">
        <f>SUM(C19+C40+C47+C71+C84)</f>
        <v>683526625.88</v>
      </c>
      <c r="D17" s="4">
        <f>SUM(D19+D40+D47+D71+D84)</f>
        <v>704365555.3500001</v>
      </c>
      <c r="E17" s="4">
        <f>SUM(E19+E40+E47+E71+E84)</f>
        <v>551.7012849452257</v>
      </c>
    </row>
    <row r="18" spans="1:5" ht="12.75">
      <c r="A18" s="5" t="s">
        <v>1</v>
      </c>
      <c r="B18" s="5"/>
      <c r="C18" s="6"/>
      <c r="D18" s="6"/>
      <c r="E18" s="4"/>
    </row>
    <row r="19" spans="1:5" s="3" customFormat="1" ht="12.75">
      <c r="A19" s="6" t="s">
        <v>2</v>
      </c>
      <c r="B19" s="6">
        <f>SUM(B20+B21+B22+B23+B24+B25+B26+B27+B28+B29+B31+B32+B33+B34+B35+B36+B37+B38)</f>
        <v>19435200</v>
      </c>
      <c r="C19" s="3">
        <f>SUM(C20:C38)</f>
        <v>25659456.9</v>
      </c>
      <c r="D19" s="3">
        <f>SUM(D20:D38)</f>
        <v>33408667.840000004</v>
      </c>
      <c r="E19" s="4">
        <f aca="true" t="shared" si="0" ref="E19:E45">SUM(D19/C19*100)</f>
        <v>130.2002141752268</v>
      </c>
    </row>
    <row r="20" spans="1:5" ht="12.75">
      <c r="A20" s="5" t="s">
        <v>15</v>
      </c>
      <c r="B20" s="5">
        <v>950000</v>
      </c>
      <c r="C20" s="5">
        <v>950000</v>
      </c>
      <c r="D20" s="5">
        <v>1115874</v>
      </c>
      <c r="E20" s="8">
        <f t="shared" si="0"/>
        <v>117.46042105263157</v>
      </c>
    </row>
    <row r="21" spans="1:5" ht="12.75">
      <c r="A21" s="5" t="s">
        <v>16</v>
      </c>
      <c r="B21" s="5">
        <v>0</v>
      </c>
      <c r="C21" s="5">
        <v>0</v>
      </c>
      <c r="D21" s="5">
        <v>5000</v>
      </c>
      <c r="E21" s="8"/>
    </row>
    <row r="22" spans="1:5" ht="12.75">
      <c r="A22" s="5" t="s">
        <v>17</v>
      </c>
      <c r="B22" s="5">
        <v>15000</v>
      </c>
      <c r="C22" s="5">
        <v>15000</v>
      </c>
      <c r="D22" s="5">
        <v>13971</v>
      </c>
      <c r="E22" s="8">
        <f t="shared" si="0"/>
        <v>93.14</v>
      </c>
    </row>
    <row r="23" spans="1:5" ht="12.75">
      <c r="A23" s="5" t="s">
        <v>18</v>
      </c>
      <c r="B23" s="5">
        <v>997100</v>
      </c>
      <c r="C23" s="5">
        <v>997100</v>
      </c>
      <c r="D23" s="5">
        <v>329266.5</v>
      </c>
      <c r="E23" s="8">
        <f t="shared" si="0"/>
        <v>33.02241500351018</v>
      </c>
    </row>
    <row r="24" spans="1:5" ht="12.75">
      <c r="A24" s="5" t="s">
        <v>140</v>
      </c>
      <c r="B24" s="5">
        <v>1500000</v>
      </c>
      <c r="C24" s="5">
        <v>1500000</v>
      </c>
      <c r="D24" s="5">
        <v>2637146.84</v>
      </c>
      <c r="E24" s="8">
        <f t="shared" si="0"/>
        <v>175.80978933333333</v>
      </c>
    </row>
    <row r="25" spans="1:5" ht="12.75">
      <c r="A25" s="5" t="s">
        <v>19</v>
      </c>
      <c r="B25" s="5">
        <v>0</v>
      </c>
      <c r="C25" s="5">
        <v>3259848.9</v>
      </c>
      <c r="D25" s="5">
        <v>5597611</v>
      </c>
      <c r="E25" s="8">
        <f t="shared" si="0"/>
        <v>171.7138177784866</v>
      </c>
    </row>
    <row r="26" spans="1:5" ht="12.75">
      <c r="A26" s="5" t="s">
        <v>20</v>
      </c>
      <c r="B26" s="5">
        <v>0</v>
      </c>
      <c r="C26" s="5">
        <v>780000</v>
      </c>
      <c r="D26" s="5">
        <v>4341279.97</v>
      </c>
      <c r="E26" s="8">
        <f t="shared" si="0"/>
        <v>556.5743551282051</v>
      </c>
    </row>
    <row r="27" spans="1:5" ht="12.75">
      <c r="A27" s="5" t="s">
        <v>26</v>
      </c>
      <c r="B27" s="5">
        <v>0</v>
      </c>
      <c r="C27" s="5">
        <v>2184408</v>
      </c>
      <c r="D27" s="5">
        <v>2696740</v>
      </c>
      <c r="E27" s="8">
        <f t="shared" si="0"/>
        <v>123.45404338383672</v>
      </c>
    </row>
    <row r="28" spans="1:5" ht="12.75">
      <c r="A28" s="5" t="s">
        <v>21</v>
      </c>
      <c r="B28" s="5">
        <v>4550000</v>
      </c>
      <c r="C28" s="5">
        <v>4550000</v>
      </c>
      <c r="D28" s="5">
        <v>4404374.76</v>
      </c>
      <c r="E28" s="8">
        <f t="shared" si="0"/>
        <v>96.79944527472527</v>
      </c>
    </row>
    <row r="29" spans="1:5" ht="12.75">
      <c r="A29" s="5" t="s">
        <v>22</v>
      </c>
      <c r="B29" s="5">
        <v>45000</v>
      </c>
      <c r="C29" s="5">
        <v>45000</v>
      </c>
      <c r="D29" s="5">
        <v>43903</v>
      </c>
      <c r="E29" s="8">
        <f t="shared" si="0"/>
        <v>97.56222222222222</v>
      </c>
    </row>
    <row r="30" spans="1:5" ht="12.75">
      <c r="A30" s="5" t="s">
        <v>139</v>
      </c>
      <c r="B30" s="5">
        <v>0</v>
      </c>
      <c r="C30" s="5">
        <v>0</v>
      </c>
      <c r="D30" s="5">
        <v>74004</v>
      </c>
      <c r="E30" s="8"/>
    </row>
    <row r="31" spans="1:5" ht="12.75">
      <c r="A31" s="5" t="s">
        <v>23</v>
      </c>
      <c r="B31" s="5">
        <v>2520000</v>
      </c>
      <c r="C31" s="5">
        <v>2520000</v>
      </c>
      <c r="D31" s="5">
        <v>1325591.3</v>
      </c>
      <c r="E31" s="8">
        <f t="shared" si="0"/>
        <v>52.60282936507936</v>
      </c>
    </row>
    <row r="32" spans="1:5" ht="12.75">
      <c r="A32" s="5" t="s">
        <v>24</v>
      </c>
      <c r="B32" s="5">
        <v>7400600</v>
      </c>
      <c r="C32" s="5">
        <v>7400600</v>
      </c>
      <c r="D32" s="5">
        <v>8644508.7</v>
      </c>
      <c r="E32" s="8">
        <f t="shared" si="0"/>
        <v>116.80821419884873</v>
      </c>
    </row>
    <row r="33" spans="1:5" ht="12.75">
      <c r="A33" s="5" t="s">
        <v>25</v>
      </c>
      <c r="B33" s="5">
        <v>60000</v>
      </c>
      <c r="C33" s="5">
        <v>60000</v>
      </c>
      <c r="D33" s="5">
        <v>60000</v>
      </c>
      <c r="E33" s="8">
        <f t="shared" si="0"/>
        <v>100</v>
      </c>
    </row>
    <row r="34" spans="1:5" ht="12.75">
      <c r="A34" s="5" t="s">
        <v>31</v>
      </c>
      <c r="B34" s="5">
        <v>0</v>
      </c>
      <c r="C34" s="5">
        <v>0</v>
      </c>
      <c r="D34" s="5">
        <v>161305</v>
      </c>
      <c r="E34" s="8"/>
    </row>
    <row r="35" spans="1:5" ht="12.75">
      <c r="A35" s="5" t="s">
        <v>27</v>
      </c>
      <c r="B35" s="5">
        <v>372500</v>
      </c>
      <c r="C35" s="5">
        <v>372500</v>
      </c>
      <c r="D35" s="5">
        <v>188600</v>
      </c>
      <c r="E35" s="8">
        <f t="shared" si="0"/>
        <v>50.63087248322148</v>
      </c>
    </row>
    <row r="36" spans="1:5" ht="12.75">
      <c r="A36" s="5" t="s">
        <v>159</v>
      </c>
      <c r="B36" s="5">
        <v>25000</v>
      </c>
      <c r="C36" s="5">
        <v>25000</v>
      </c>
      <c r="D36" s="5">
        <v>25668</v>
      </c>
      <c r="E36" s="8">
        <f t="shared" si="0"/>
        <v>102.67200000000001</v>
      </c>
    </row>
    <row r="37" spans="1:5" ht="12.75">
      <c r="A37" s="5" t="s">
        <v>160</v>
      </c>
      <c r="B37" s="5">
        <v>1000000</v>
      </c>
      <c r="C37" s="5">
        <v>1000000</v>
      </c>
      <c r="D37" s="5">
        <v>1463355.6</v>
      </c>
      <c r="E37" s="8">
        <f t="shared" si="0"/>
        <v>146.33556000000002</v>
      </c>
    </row>
    <row r="38" spans="1:5" ht="12.75">
      <c r="A38" s="5" t="s">
        <v>28</v>
      </c>
      <c r="B38" s="5">
        <v>0</v>
      </c>
      <c r="C38" s="5">
        <v>0</v>
      </c>
      <c r="D38" s="5">
        <v>280468.17</v>
      </c>
      <c r="E38" s="4"/>
    </row>
    <row r="39" spans="1:5" ht="12.75">
      <c r="A39" s="5"/>
      <c r="B39" s="5"/>
      <c r="C39" s="5"/>
      <c r="D39" s="5"/>
      <c r="E39" s="4"/>
    </row>
    <row r="40" spans="1:5" s="3" customFormat="1" ht="12.75">
      <c r="A40" s="6" t="s">
        <v>3</v>
      </c>
      <c r="B40" s="6">
        <f>SUM(B41+B42+B43+B44+B45)</f>
        <v>48600000</v>
      </c>
      <c r="C40" s="6">
        <f>SUM(C41+C42+C43+C44+C45)</f>
        <v>48600000</v>
      </c>
      <c r="D40" s="6">
        <f>SUM(D41+D42+D43+D44+D45)</f>
        <v>59573171.77</v>
      </c>
      <c r="E40" s="4">
        <f t="shared" si="0"/>
        <v>122.57854273662552</v>
      </c>
    </row>
    <row r="41" spans="1:5" ht="12.75">
      <c r="A41" s="5" t="s">
        <v>29</v>
      </c>
      <c r="B41" s="5">
        <v>8500000</v>
      </c>
      <c r="C41" s="5">
        <v>8500000</v>
      </c>
      <c r="D41" s="5">
        <v>14423726.47</v>
      </c>
      <c r="E41" s="8">
        <f t="shared" si="0"/>
        <v>169.69089964705884</v>
      </c>
    </row>
    <row r="42" spans="1:5" ht="12.75">
      <c r="A42" s="5" t="s">
        <v>161</v>
      </c>
      <c r="B42" s="5">
        <v>12000000</v>
      </c>
      <c r="C42" s="5">
        <v>12000000</v>
      </c>
      <c r="D42" s="5">
        <v>17525427.09</v>
      </c>
      <c r="E42" s="8">
        <f t="shared" si="0"/>
        <v>146.04522575000001</v>
      </c>
    </row>
    <row r="43" spans="1:5" ht="12.75">
      <c r="A43" s="5" t="s">
        <v>162</v>
      </c>
      <c r="B43" s="5">
        <v>100000</v>
      </c>
      <c r="C43" s="5">
        <v>100000</v>
      </c>
      <c r="D43" s="5">
        <v>477766</v>
      </c>
      <c r="E43" s="8">
        <f t="shared" si="0"/>
        <v>477.766</v>
      </c>
    </row>
    <row r="44" spans="1:5" ht="12.75">
      <c r="A44" s="5" t="s">
        <v>30</v>
      </c>
      <c r="B44" s="5">
        <v>8000000</v>
      </c>
      <c r="C44" s="5">
        <v>8000000</v>
      </c>
      <c r="D44" s="5">
        <v>25699355.21</v>
      </c>
      <c r="E44" s="8">
        <f t="shared" si="0"/>
        <v>321.241940125</v>
      </c>
    </row>
    <row r="45" spans="1:5" ht="12.75">
      <c r="A45" s="5" t="s">
        <v>32</v>
      </c>
      <c r="B45" s="5">
        <v>20000000</v>
      </c>
      <c r="C45" s="5">
        <v>20000000</v>
      </c>
      <c r="D45" s="5">
        <v>1446897</v>
      </c>
      <c r="E45" s="8">
        <f t="shared" si="0"/>
        <v>7.234485</v>
      </c>
    </row>
    <row r="46" spans="1:5" ht="12.75">
      <c r="A46" s="5"/>
      <c r="B46" s="5"/>
      <c r="C46" s="5"/>
      <c r="D46" s="5"/>
      <c r="E46" s="5"/>
    </row>
    <row r="47" spans="1:7" s="3" customFormat="1" ht="12.75">
      <c r="A47" s="6" t="s">
        <v>4</v>
      </c>
      <c r="B47" s="6">
        <f>SUM(B48+B49+B50+B51+B52+B53+B54+B55+B56+B57+B58+B59+B60+B63+B64+B65+B66+B67+B68)</f>
        <v>381815000</v>
      </c>
      <c r="C47" s="6">
        <f>SUM(C48:C69)</f>
        <v>389593960</v>
      </c>
      <c r="D47" s="6">
        <f>SUM(D48:D69)</f>
        <v>418716663.70000005</v>
      </c>
      <c r="E47" s="4">
        <f aca="true" t="shared" si="1" ref="E47:E60">SUM(D47/C47*100)</f>
        <v>107.47514250477602</v>
      </c>
      <c r="G47" s="22"/>
    </row>
    <row r="48" spans="1:5" ht="12.75">
      <c r="A48" s="5" t="s">
        <v>33</v>
      </c>
      <c r="B48" s="5">
        <v>3000000</v>
      </c>
      <c r="C48" s="5">
        <v>3000000</v>
      </c>
      <c r="D48" s="5">
        <v>5517804.44</v>
      </c>
      <c r="E48" s="5">
        <f t="shared" si="1"/>
        <v>183.92681466666667</v>
      </c>
    </row>
    <row r="49" spans="1:5" ht="12.75">
      <c r="A49" s="5" t="s">
        <v>34</v>
      </c>
      <c r="B49" s="5">
        <v>7500000</v>
      </c>
      <c r="C49" s="5">
        <v>7500000</v>
      </c>
      <c r="D49" s="5">
        <v>10131070.18</v>
      </c>
      <c r="E49" s="5">
        <f t="shared" si="1"/>
        <v>135.08093573333332</v>
      </c>
    </row>
    <row r="50" spans="1:5" ht="12.75">
      <c r="A50" s="5" t="s">
        <v>35</v>
      </c>
      <c r="B50" s="5">
        <v>125000000</v>
      </c>
      <c r="C50" s="5">
        <v>125000000</v>
      </c>
      <c r="D50" s="5">
        <v>137088148.11</v>
      </c>
      <c r="E50" s="5">
        <f t="shared" si="1"/>
        <v>109.670518488</v>
      </c>
    </row>
    <row r="51" spans="1:5" ht="12.75">
      <c r="A51" s="5" t="s">
        <v>36</v>
      </c>
      <c r="B51" s="5">
        <v>19000000</v>
      </c>
      <c r="C51" s="5">
        <v>19000000</v>
      </c>
      <c r="D51" s="5">
        <v>16164306.1</v>
      </c>
      <c r="E51" s="5">
        <f t="shared" si="1"/>
        <v>85.0752952631579</v>
      </c>
    </row>
    <row r="52" spans="1:5" ht="12.75">
      <c r="A52" s="5" t="s">
        <v>37</v>
      </c>
      <c r="B52" s="5">
        <v>79000000</v>
      </c>
      <c r="C52" s="5">
        <v>79000000</v>
      </c>
      <c r="D52" s="5">
        <v>95783480.63</v>
      </c>
      <c r="E52" s="5">
        <f t="shared" si="1"/>
        <v>121.24491218987342</v>
      </c>
    </row>
    <row r="53" spans="1:5" ht="12.75">
      <c r="A53" s="5" t="s">
        <v>38</v>
      </c>
      <c r="B53" s="5">
        <v>13000000</v>
      </c>
      <c r="C53" s="5">
        <v>20616960</v>
      </c>
      <c r="D53" s="5">
        <v>20616960</v>
      </c>
      <c r="E53" s="5">
        <f t="shared" si="1"/>
        <v>100</v>
      </c>
    </row>
    <row r="54" spans="1:5" ht="12.75">
      <c r="A54" s="5" t="s">
        <v>39</v>
      </c>
      <c r="B54" s="5">
        <v>70000000</v>
      </c>
      <c r="C54" s="5">
        <v>70000000</v>
      </c>
      <c r="D54" s="5">
        <v>68276446.49</v>
      </c>
      <c r="E54" s="5">
        <f t="shared" si="1"/>
        <v>97.53778069999998</v>
      </c>
    </row>
    <row r="55" spans="1:5" ht="12.75">
      <c r="A55" s="5" t="s">
        <v>40</v>
      </c>
      <c r="B55" s="5">
        <v>4905000</v>
      </c>
      <c r="C55" s="5">
        <v>4905000</v>
      </c>
      <c r="D55" s="5">
        <v>4941549</v>
      </c>
      <c r="E55" s="5">
        <f t="shared" si="1"/>
        <v>100.7451376146789</v>
      </c>
    </row>
    <row r="56" spans="1:5" ht="12.75">
      <c r="A56" s="5" t="s">
        <v>41</v>
      </c>
      <c r="B56" s="5">
        <v>300000</v>
      </c>
      <c r="C56" s="5">
        <v>300000</v>
      </c>
      <c r="D56" s="5">
        <v>288360</v>
      </c>
      <c r="E56" s="5">
        <f t="shared" si="1"/>
        <v>96.12</v>
      </c>
    </row>
    <row r="57" spans="1:5" ht="12.75">
      <c r="A57" s="5" t="s">
        <v>42</v>
      </c>
      <c r="B57" s="5">
        <v>50000</v>
      </c>
      <c r="C57" s="5">
        <v>50000</v>
      </c>
      <c r="D57" s="5">
        <v>6607</v>
      </c>
      <c r="E57" s="5">
        <f t="shared" si="1"/>
        <v>13.214</v>
      </c>
    </row>
    <row r="58" spans="1:5" ht="12.75">
      <c r="A58" s="5" t="s">
        <v>43</v>
      </c>
      <c r="B58" s="5">
        <v>7000000</v>
      </c>
      <c r="C58" s="5">
        <v>7000000</v>
      </c>
      <c r="D58" s="5">
        <v>8157913</v>
      </c>
      <c r="E58" s="5">
        <f t="shared" si="1"/>
        <v>116.54161428571427</v>
      </c>
    </row>
    <row r="59" spans="1:5" ht="12.75">
      <c r="A59" s="5" t="s">
        <v>44</v>
      </c>
      <c r="B59" s="5">
        <v>1500000</v>
      </c>
      <c r="C59" s="5">
        <v>1500000</v>
      </c>
      <c r="D59" s="5">
        <v>1613963</v>
      </c>
      <c r="E59" s="5">
        <f t="shared" si="1"/>
        <v>107.59753333333333</v>
      </c>
    </row>
    <row r="60" spans="1:5" ht="12.75">
      <c r="A60" s="5" t="s">
        <v>45</v>
      </c>
      <c r="B60" s="5">
        <v>1300000</v>
      </c>
      <c r="C60" s="5">
        <v>1300000</v>
      </c>
      <c r="D60" s="5">
        <v>1117380</v>
      </c>
      <c r="E60" s="5">
        <f t="shared" si="1"/>
        <v>85.9523076923077</v>
      </c>
    </row>
    <row r="61" spans="1:5" ht="12.75">
      <c r="A61" s="5" t="s">
        <v>136</v>
      </c>
      <c r="B61" s="5">
        <v>0</v>
      </c>
      <c r="C61" s="5">
        <v>0</v>
      </c>
      <c r="D61" s="5">
        <v>473</v>
      </c>
      <c r="E61" s="5"/>
    </row>
    <row r="62" spans="1:5" ht="12.75">
      <c r="A62" s="5" t="s">
        <v>137</v>
      </c>
      <c r="B62" s="5">
        <v>0</v>
      </c>
      <c r="C62" s="5">
        <v>0</v>
      </c>
      <c r="D62" s="5">
        <v>13800</v>
      </c>
      <c r="E62" s="5"/>
    </row>
    <row r="63" spans="1:5" ht="12.75">
      <c r="A63" s="5" t="s">
        <v>46</v>
      </c>
      <c r="B63" s="5">
        <v>200000</v>
      </c>
      <c r="C63" s="5">
        <v>200000</v>
      </c>
      <c r="D63" s="5">
        <v>97929</v>
      </c>
      <c r="E63" s="5"/>
    </row>
    <row r="64" spans="1:5" ht="12.75">
      <c r="A64" s="5" t="s">
        <v>47</v>
      </c>
      <c r="B64" s="5">
        <v>20000</v>
      </c>
      <c r="C64" s="5">
        <v>20000</v>
      </c>
      <c r="D64" s="5">
        <v>15300</v>
      </c>
      <c r="E64" s="5"/>
    </row>
    <row r="65" spans="1:5" ht="12.75">
      <c r="A65" s="5" t="s">
        <v>48</v>
      </c>
      <c r="B65" s="5">
        <v>27900000</v>
      </c>
      <c r="C65" s="5">
        <v>27900000</v>
      </c>
      <c r="D65" s="5">
        <v>28602024.11</v>
      </c>
      <c r="E65" s="5">
        <f>SUM(D65/C65*100)</f>
        <v>102.51621544802867</v>
      </c>
    </row>
    <row r="66" spans="1:5" ht="12.75">
      <c r="A66" s="5" t="s">
        <v>49</v>
      </c>
      <c r="B66" s="5">
        <v>16640000</v>
      </c>
      <c r="C66" s="5">
        <v>16802000</v>
      </c>
      <c r="D66" s="5">
        <v>14522460</v>
      </c>
      <c r="E66" s="5">
        <f>SUM(D66/C66*100)</f>
        <v>86.43292465182716</v>
      </c>
    </row>
    <row r="67" spans="1:5" ht="12.75">
      <c r="A67" s="5" t="s">
        <v>50</v>
      </c>
      <c r="B67" s="5">
        <v>0</v>
      </c>
      <c r="C67" s="5">
        <v>0</v>
      </c>
      <c r="D67" s="5">
        <v>738380</v>
      </c>
      <c r="E67" s="5"/>
    </row>
    <row r="68" spans="1:5" ht="12.75">
      <c r="A68" s="5" t="s">
        <v>51</v>
      </c>
      <c r="B68" s="5">
        <v>5500000</v>
      </c>
      <c r="C68" s="5">
        <v>5500000</v>
      </c>
      <c r="D68" s="5">
        <v>5011870.64</v>
      </c>
      <c r="E68" s="5">
        <f aca="true" t="shared" si="2" ref="E68:E85">SUM(D68/C68*100)</f>
        <v>91.12492072727272</v>
      </c>
    </row>
    <row r="69" spans="1:5" ht="12.75">
      <c r="A69" s="5" t="s">
        <v>138</v>
      </c>
      <c r="B69" s="5">
        <v>0</v>
      </c>
      <c r="C69" s="5">
        <v>0</v>
      </c>
      <c r="D69" s="5">
        <v>10439</v>
      </c>
      <c r="E69" s="5"/>
    </row>
    <row r="70" spans="1:5" ht="12.75">
      <c r="A70" s="5"/>
      <c r="B70" s="5"/>
      <c r="C70" s="5"/>
      <c r="D70" s="5"/>
      <c r="E70" s="5"/>
    </row>
    <row r="71" spans="1:5" s="3" customFormat="1" ht="12.75">
      <c r="A71" s="6" t="s">
        <v>5</v>
      </c>
      <c r="B71" s="6">
        <f>SUM(B72+B73+B74+B75+B76+B77+B79+B80+B81+B82)</f>
        <v>188434039</v>
      </c>
      <c r="C71" s="6">
        <f>SUM(C72:C82)</f>
        <v>211585166.48</v>
      </c>
      <c r="D71" s="6">
        <f>SUM(D72:D82)</f>
        <v>184224875.72</v>
      </c>
      <c r="E71" s="4">
        <f t="shared" si="2"/>
        <v>87.06889938686405</v>
      </c>
    </row>
    <row r="72" spans="1:5" ht="12.75">
      <c r="A72" s="5" t="s">
        <v>52</v>
      </c>
      <c r="B72" s="5">
        <v>1856849</v>
      </c>
      <c r="C72" s="5">
        <v>5331714.7</v>
      </c>
      <c r="D72" s="5">
        <v>5331714.7</v>
      </c>
      <c r="E72" s="5">
        <f t="shared" si="2"/>
        <v>100</v>
      </c>
    </row>
    <row r="73" spans="1:5" ht="12.75">
      <c r="A73" s="5" t="s">
        <v>66</v>
      </c>
      <c r="B73" s="5">
        <v>50467600</v>
      </c>
      <c r="C73" s="5">
        <v>50467600</v>
      </c>
      <c r="D73" s="5">
        <v>50467600</v>
      </c>
      <c r="E73" s="5">
        <f t="shared" si="2"/>
        <v>100</v>
      </c>
    </row>
    <row r="74" spans="1:5" ht="12.75">
      <c r="A74" s="5" t="s">
        <v>53</v>
      </c>
      <c r="B74" s="5">
        <v>101709590</v>
      </c>
      <c r="C74" s="5">
        <v>103980255</v>
      </c>
      <c r="D74" s="5">
        <v>100980255</v>
      </c>
      <c r="E74" s="5">
        <f t="shared" si="2"/>
        <v>97.11483685051552</v>
      </c>
    </row>
    <row r="75" spans="1:5" ht="12.75">
      <c r="A75" s="5" t="s">
        <v>54</v>
      </c>
      <c r="B75" s="5">
        <v>5400000</v>
      </c>
      <c r="C75" s="5">
        <v>4450749</v>
      </c>
      <c r="D75" s="5">
        <v>3351809.24</v>
      </c>
      <c r="E75" s="5">
        <f t="shared" si="2"/>
        <v>75.30888037047248</v>
      </c>
    </row>
    <row r="76" spans="1:5" ht="12.75">
      <c r="A76" s="5" t="s">
        <v>55</v>
      </c>
      <c r="B76" s="5">
        <v>0</v>
      </c>
      <c r="C76" s="5">
        <v>0</v>
      </c>
      <c r="D76" s="5">
        <v>4058070</v>
      </c>
      <c r="E76" s="5"/>
    </row>
    <row r="77" spans="1:5" ht="12.75">
      <c r="A77" s="5" t="s">
        <v>60</v>
      </c>
      <c r="B77" s="5">
        <v>0</v>
      </c>
      <c r="C77" s="5">
        <v>5222472.78</v>
      </c>
      <c r="D77" s="5">
        <v>6903051.78</v>
      </c>
      <c r="E77" s="5">
        <f t="shared" si="2"/>
        <v>132.1797560426921</v>
      </c>
    </row>
    <row r="78" spans="1:5" ht="12.75">
      <c r="A78" s="5" t="s">
        <v>141</v>
      </c>
      <c r="B78" s="5">
        <v>0</v>
      </c>
      <c r="C78" s="5">
        <v>5400000</v>
      </c>
      <c r="D78" s="5">
        <v>5400000</v>
      </c>
      <c r="E78" s="5">
        <f t="shared" si="2"/>
        <v>100</v>
      </c>
    </row>
    <row r="79" spans="1:5" ht="12.75">
      <c r="A79" s="5" t="s">
        <v>56</v>
      </c>
      <c r="B79" s="5">
        <v>1160000</v>
      </c>
      <c r="C79" s="5">
        <v>1233600</v>
      </c>
      <c r="D79" s="5">
        <v>73600</v>
      </c>
      <c r="E79" s="5">
        <f t="shared" si="2"/>
        <v>5.966277561608301</v>
      </c>
    </row>
    <row r="80" spans="1:5" ht="12.75">
      <c r="A80" s="5" t="s">
        <v>57</v>
      </c>
      <c r="B80" s="5">
        <v>27840000</v>
      </c>
      <c r="C80" s="5">
        <v>30914000</v>
      </c>
      <c r="D80" s="5">
        <v>3074000</v>
      </c>
      <c r="E80" s="5">
        <f t="shared" si="2"/>
        <v>9.943714821763603</v>
      </c>
    </row>
    <row r="81" spans="1:5" ht="12.75">
      <c r="A81" s="5" t="s">
        <v>58</v>
      </c>
      <c r="B81" s="5">
        <v>0</v>
      </c>
      <c r="C81" s="5">
        <v>949251</v>
      </c>
      <c r="D81" s="5">
        <v>949251</v>
      </c>
      <c r="E81" s="5">
        <f t="shared" si="2"/>
        <v>100</v>
      </c>
    </row>
    <row r="82" spans="1:5" ht="12.75">
      <c r="A82" s="5" t="s">
        <v>59</v>
      </c>
      <c r="B82" s="5">
        <v>0</v>
      </c>
      <c r="C82" s="5">
        <v>3635524</v>
      </c>
      <c r="D82" s="5">
        <v>3635524</v>
      </c>
      <c r="E82" s="5">
        <f t="shared" si="2"/>
        <v>100</v>
      </c>
    </row>
    <row r="83" spans="1:5" ht="12.75">
      <c r="A83" s="5"/>
      <c r="B83" s="5"/>
      <c r="C83" s="5"/>
      <c r="D83" s="5"/>
      <c r="E83" s="5"/>
    </row>
    <row r="84" spans="1:5" s="1" customFormat="1" ht="12.75">
      <c r="A84" s="6" t="s">
        <v>61</v>
      </c>
      <c r="B84" s="6">
        <f>SUM(B85+B86)</f>
        <v>8088042.5</v>
      </c>
      <c r="C84" s="6">
        <f>SUM(C85:C86)</f>
        <v>8088042.5</v>
      </c>
      <c r="D84" s="6">
        <f>SUM(D85:D86)</f>
        <v>8442176.32</v>
      </c>
      <c r="E84" s="4">
        <f t="shared" si="2"/>
        <v>104.3784861417333</v>
      </c>
    </row>
    <row r="85" spans="1:5" s="1" customFormat="1" ht="12.75">
      <c r="A85" s="7" t="s">
        <v>62</v>
      </c>
      <c r="B85" s="8">
        <v>2635000</v>
      </c>
      <c r="C85" s="8">
        <v>2635000</v>
      </c>
      <c r="D85" s="8">
        <v>2623318.08</v>
      </c>
      <c r="E85" s="5">
        <f t="shared" si="2"/>
        <v>99.55666337760911</v>
      </c>
    </row>
    <row r="86" spans="1:5" s="1" customFormat="1" ht="12.75">
      <c r="A86" s="7" t="s">
        <v>63</v>
      </c>
      <c r="B86" s="8">
        <v>5453042.5</v>
      </c>
      <c r="C86" s="8">
        <v>5453042.5</v>
      </c>
      <c r="D86" s="8">
        <v>5818858.24</v>
      </c>
      <c r="E86" s="8">
        <f>SUM(D86/C86*100)</f>
        <v>106.70847036310465</v>
      </c>
    </row>
    <row r="87" spans="1:5" ht="12.75">
      <c r="A87" s="5"/>
      <c r="B87" s="5"/>
      <c r="C87" s="5"/>
      <c r="D87" s="5"/>
      <c r="E87" s="8"/>
    </row>
    <row r="88" spans="1:5" s="1" customFormat="1" ht="12.75">
      <c r="A88" s="4" t="s">
        <v>65</v>
      </c>
      <c r="B88" s="4">
        <v>30600000</v>
      </c>
      <c r="C88" s="4">
        <v>30600000</v>
      </c>
      <c r="D88" s="4">
        <v>30290172</v>
      </c>
      <c r="E88" s="4">
        <f>SUM(D88/C88*100)</f>
        <v>98.98749019607843</v>
      </c>
    </row>
    <row r="89" spans="1:5" ht="12.75">
      <c r="A89" s="5" t="s">
        <v>64</v>
      </c>
      <c r="B89" s="5">
        <v>30600000</v>
      </c>
      <c r="C89" s="5">
        <v>30600000</v>
      </c>
      <c r="D89" s="5">
        <v>30290172</v>
      </c>
      <c r="E89" s="8">
        <f>SUM(D89/C89*100)</f>
        <v>98.98749019607843</v>
      </c>
    </row>
    <row r="90" spans="1:5" ht="12.75">
      <c r="A90" s="5"/>
      <c r="B90" s="5"/>
      <c r="C90" s="5"/>
      <c r="D90" s="5"/>
      <c r="E90" s="8"/>
    </row>
    <row r="91" spans="1:5" s="1" customFormat="1" ht="12.75">
      <c r="A91" s="4" t="s">
        <v>11</v>
      </c>
      <c r="B91" s="4">
        <f>SUM(B3+B5+B9+B11+B15+B17+B88)</f>
        <v>696548781.5</v>
      </c>
      <c r="C91" s="4">
        <f>SUM(C3+C5+C9+C11+C15+C17+C88)</f>
        <v>733703125.88</v>
      </c>
      <c r="D91" s="4">
        <f>SUM(D3+D5+D9+D11+D15+D17+D88)</f>
        <v>754426855.8500001</v>
      </c>
      <c r="E91" s="4">
        <f>SUM(D91/C91*100)</f>
        <v>102.82453886851637</v>
      </c>
    </row>
    <row r="94" spans="1:3" ht="12.75">
      <c r="A94" s="2" t="s">
        <v>167</v>
      </c>
      <c r="C94" s="2" t="s">
        <v>165</v>
      </c>
    </row>
    <row r="95" ht="12.75">
      <c r="C95" s="2" t="s">
        <v>166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&amp;CVýsledky hospodaření za rok 2008 - PŘÍJMY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88">
      <selection activeCell="A109" sqref="A109"/>
    </sheetView>
  </sheetViews>
  <sheetFormatPr defaultColWidth="9.140625" defaultRowHeight="12.75"/>
  <cols>
    <col min="1" max="1" width="37.140625" style="2" customWidth="1"/>
    <col min="2" max="2" width="13.7109375" style="2" customWidth="1"/>
    <col min="3" max="3" width="13.57421875" style="2" customWidth="1"/>
    <col min="4" max="4" width="14.00390625" style="2" customWidth="1"/>
    <col min="5" max="5" width="7.00390625" style="2" bestFit="1" customWidth="1"/>
    <col min="6" max="16384" width="9.140625" style="2" customWidth="1"/>
  </cols>
  <sheetData>
    <row r="1" spans="1:5" ht="25.5" customHeight="1">
      <c r="A1" s="20" t="s">
        <v>10</v>
      </c>
      <c r="B1" s="21" t="s">
        <v>6</v>
      </c>
      <c r="C1" s="21" t="s">
        <v>7</v>
      </c>
      <c r="D1" s="21" t="s">
        <v>8</v>
      </c>
      <c r="E1" s="17" t="s">
        <v>9</v>
      </c>
    </row>
    <row r="2" spans="1:5" ht="12.75">
      <c r="A2" s="10"/>
      <c r="B2" s="5"/>
      <c r="C2" s="5"/>
      <c r="D2" s="5"/>
      <c r="E2" s="11"/>
    </row>
    <row r="3" spans="1:5" s="1" customFormat="1" ht="12.75">
      <c r="A3" s="12" t="s">
        <v>67</v>
      </c>
      <c r="B3" s="4">
        <f>SUM(B4+B5)</f>
        <v>46200000</v>
      </c>
      <c r="C3" s="4">
        <f>SUM(C4:C5)</f>
        <v>50493883</v>
      </c>
      <c r="D3" s="4">
        <f>SUM(D4:D5)</f>
        <v>49628324.2</v>
      </c>
      <c r="E3" s="13">
        <f>SUM(D3/C3*100)</f>
        <v>98.28581454113957</v>
      </c>
    </row>
    <row r="4" spans="1:5" ht="12.75">
      <c r="A4" s="10" t="s">
        <v>142</v>
      </c>
      <c r="B4" s="5">
        <v>21200000</v>
      </c>
      <c r="C4" s="5">
        <v>19560000</v>
      </c>
      <c r="D4" s="5">
        <v>19234537.8</v>
      </c>
      <c r="E4" s="11">
        <f>SUM(D4/C4*100)</f>
        <v>98.33608282208588</v>
      </c>
    </row>
    <row r="5" spans="1:5" ht="12.75">
      <c r="A5" s="10" t="s">
        <v>84</v>
      </c>
      <c r="B5" s="5">
        <v>25000000</v>
      </c>
      <c r="C5" s="5">
        <v>30933883</v>
      </c>
      <c r="D5" s="5">
        <v>30393786.4</v>
      </c>
      <c r="E5" s="11">
        <f>SUM(D5/C5*100)</f>
        <v>98.25402908519438</v>
      </c>
    </row>
    <row r="6" spans="1:5" ht="12.75">
      <c r="A6" s="10"/>
      <c r="B6" s="5"/>
      <c r="C6" s="5"/>
      <c r="D6" s="5"/>
      <c r="E6" s="11"/>
    </row>
    <row r="7" spans="1:5" s="1" customFormat="1" ht="12.75">
      <c r="A7" s="12" t="s">
        <v>68</v>
      </c>
      <c r="B7" s="4">
        <v>250000</v>
      </c>
      <c r="C7" s="4">
        <v>130000</v>
      </c>
      <c r="D7" s="4">
        <v>93023.5</v>
      </c>
      <c r="E7" s="11">
        <f aca="true" t="shared" si="0" ref="E7:E72">SUM(D7/C7*100)</f>
        <v>71.55653846153847</v>
      </c>
    </row>
    <row r="8" spans="1:5" ht="12.75">
      <c r="A8" s="10"/>
      <c r="B8" s="5"/>
      <c r="C8" s="5"/>
      <c r="D8" s="5"/>
      <c r="E8" s="11"/>
    </row>
    <row r="9" spans="1:5" s="1" customFormat="1" ht="12.75">
      <c r="A9" s="12" t="s">
        <v>69</v>
      </c>
      <c r="B9" s="4">
        <f>SUM(B10+B12+B13+B14+B15+B16)</f>
        <v>57284100</v>
      </c>
      <c r="C9" s="4">
        <f>SUM(C10:C16)</f>
        <v>57041017.78</v>
      </c>
      <c r="D9" s="4">
        <f>SUM(D10:D16)</f>
        <v>44825571.38</v>
      </c>
      <c r="E9" s="13">
        <f t="shared" si="0"/>
        <v>78.58480287446233</v>
      </c>
    </row>
    <row r="10" spans="1:5" ht="12.75">
      <c r="A10" s="10" t="s">
        <v>86</v>
      </c>
      <c r="B10" s="5">
        <v>12024492</v>
      </c>
      <c r="C10" s="5">
        <v>12314678.1</v>
      </c>
      <c r="D10" s="5">
        <v>12314678</v>
      </c>
      <c r="E10" s="11">
        <f t="shared" si="0"/>
        <v>99.99999918796091</v>
      </c>
    </row>
    <row r="11" spans="1:5" ht="12.75">
      <c r="A11" s="10" t="s">
        <v>144</v>
      </c>
      <c r="B11" s="5">
        <v>0</v>
      </c>
      <c r="C11" s="5">
        <v>23010.7</v>
      </c>
      <c r="D11" s="5">
        <v>22981</v>
      </c>
      <c r="E11" s="11">
        <f t="shared" si="0"/>
        <v>99.87092961100706</v>
      </c>
    </row>
    <row r="12" spans="1:5" ht="12.75">
      <c r="A12" s="10" t="s">
        <v>143</v>
      </c>
      <c r="B12" s="5">
        <v>27261200</v>
      </c>
      <c r="C12" s="5">
        <v>27675455.78</v>
      </c>
      <c r="D12" s="5">
        <v>27675455.78</v>
      </c>
      <c r="E12" s="11">
        <f t="shared" si="0"/>
        <v>100</v>
      </c>
    </row>
    <row r="13" spans="1:5" ht="12.75">
      <c r="A13" s="10" t="s">
        <v>85</v>
      </c>
      <c r="B13" s="5">
        <v>2510660</v>
      </c>
      <c r="C13" s="5">
        <v>2553520</v>
      </c>
      <c r="D13" s="5">
        <v>2553520</v>
      </c>
      <c r="E13" s="11">
        <f t="shared" si="0"/>
        <v>100</v>
      </c>
    </row>
    <row r="14" spans="1:5" ht="12.75">
      <c r="A14" s="10" t="s">
        <v>87</v>
      </c>
      <c r="B14" s="5">
        <v>866000</v>
      </c>
      <c r="C14" s="5">
        <v>866000</v>
      </c>
      <c r="D14" s="5">
        <v>866000</v>
      </c>
      <c r="E14" s="11">
        <f t="shared" si="0"/>
        <v>100</v>
      </c>
    </row>
    <row r="15" spans="1:5" ht="12.75">
      <c r="A15" s="10" t="s">
        <v>88</v>
      </c>
      <c r="B15" s="5">
        <v>12200000</v>
      </c>
      <c r="C15" s="5">
        <v>12260000</v>
      </c>
      <c r="D15" s="5">
        <v>50774</v>
      </c>
      <c r="E15" s="11">
        <f t="shared" si="0"/>
        <v>0.4141435562805873</v>
      </c>
    </row>
    <row r="16" spans="1:5" ht="12.75">
      <c r="A16" s="10" t="s">
        <v>145</v>
      </c>
      <c r="B16" s="5">
        <v>2421748</v>
      </c>
      <c r="C16" s="5">
        <v>1348353.2</v>
      </c>
      <c r="D16" s="5">
        <v>1342162.6</v>
      </c>
      <c r="E16" s="11">
        <f t="shared" si="0"/>
        <v>99.54087697496473</v>
      </c>
    </row>
    <row r="17" spans="1:5" ht="12.75">
      <c r="A17" s="10"/>
      <c r="B17" s="5"/>
      <c r="C17" s="5"/>
      <c r="D17" s="5"/>
      <c r="E17" s="11"/>
    </row>
    <row r="18" spans="1:5" s="1" customFormat="1" ht="12.75">
      <c r="A18" s="12" t="s">
        <v>70</v>
      </c>
      <c r="B18" s="4">
        <f>SUM(B19+B20+B21+B22+B23+B24)</f>
        <v>7490699</v>
      </c>
      <c r="C18" s="4">
        <f>SUM(C19+C20+C21+C22+C23+C24)</f>
        <v>8223411</v>
      </c>
      <c r="D18" s="4">
        <f>SUM(D19+D20+D21+D22+D23+D24)</f>
        <v>7201239.49</v>
      </c>
      <c r="E18" s="13">
        <f t="shared" si="0"/>
        <v>87.56998148335283</v>
      </c>
    </row>
    <row r="19" spans="1:5" ht="12.75">
      <c r="A19" s="10" t="s">
        <v>89</v>
      </c>
      <c r="B19" s="5">
        <v>4727699</v>
      </c>
      <c r="C19" s="5">
        <v>4727699</v>
      </c>
      <c r="D19" s="5">
        <v>4727699</v>
      </c>
      <c r="E19" s="11">
        <f t="shared" si="0"/>
        <v>100</v>
      </c>
    </row>
    <row r="20" spans="1:5" ht="12.75">
      <c r="A20" s="10" t="s">
        <v>111</v>
      </c>
      <c r="B20" s="5">
        <v>2096500</v>
      </c>
      <c r="C20" s="5">
        <v>2840712</v>
      </c>
      <c r="D20" s="5">
        <v>1823540.49</v>
      </c>
      <c r="E20" s="11">
        <f t="shared" si="0"/>
        <v>64.19307870702838</v>
      </c>
    </row>
    <row r="21" spans="1:5" ht="12.75">
      <c r="A21" s="10" t="s">
        <v>112</v>
      </c>
      <c r="B21" s="5">
        <v>55000</v>
      </c>
      <c r="C21" s="5">
        <v>55000</v>
      </c>
      <c r="D21" s="5">
        <v>50000</v>
      </c>
      <c r="E21" s="11">
        <f t="shared" si="0"/>
        <v>90.9090909090909</v>
      </c>
    </row>
    <row r="22" spans="1:5" ht="12.75">
      <c r="A22" s="10" t="s">
        <v>113</v>
      </c>
      <c r="B22" s="5">
        <v>11500</v>
      </c>
      <c r="C22" s="5">
        <v>0</v>
      </c>
      <c r="D22" s="5">
        <v>0</v>
      </c>
      <c r="E22" s="11"/>
    </row>
    <row r="23" spans="1:5" ht="12.75">
      <c r="A23" s="10" t="s">
        <v>114</v>
      </c>
      <c r="B23" s="5">
        <v>300000</v>
      </c>
      <c r="C23" s="5">
        <v>300000</v>
      </c>
      <c r="D23" s="5">
        <v>300000</v>
      </c>
      <c r="E23" s="11">
        <f t="shared" si="0"/>
        <v>100</v>
      </c>
    </row>
    <row r="24" spans="1:5" ht="12.75">
      <c r="A24" s="10" t="s">
        <v>115</v>
      </c>
      <c r="B24" s="5">
        <v>300000</v>
      </c>
      <c r="C24" s="5">
        <v>300000</v>
      </c>
      <c r="D24" s="5">
        <v>300000</v>
      </c>
      <c r="E24" s="11">
        <f t="shared" si="0"/>
        <v>100</v>
      </c>
    </row>
    <row r="25" spans="1:5" ht="12.75">
      <c r="A25" s="10"/>
      <c r="B25" s="5"/>
      <c r="C25" s="5"/>
      <c r="D25" s="5"/>
      <c r="E25" s="11"/>
    </row>
    <row r="26" spans="1:9" ht="12.75">
      <c r="A26" s="12" t="s">
        <v>71</v>
      </c>
      <c r="B26" s="4">
        <f>SUM(B27+B28+B29+B30+B31+B32+B33+B34+B35+B36+B37+B38+B39)</f>
        <v>75463153</v>
      </c>
      <c r="C26" s="4">
        <f>SUM(C27+C28+C29+C30+C31+C32+C33+C34+C35+C36+C37+C38+C39)</f>
        <v>81238192.61</v>
      </c>
      <c r="D26" s="4">
        <f>SUM(D27+D28+D29+D30+D31+D32+D33+D34+D35+D36+D37+D38+D39)</f>
        <v>80363771.28</v>
      </c>
      <c r="E26" s="13">
        <f t="shared" si="0"/>
        <v>98.92363271275885</v>
      </c>
      <c r="F26" s="1"/>
      <c r="G26" s="1"/>
      <c r="H26" s="1"/>
      <c r="I26" s="1"/>
    </row>
    <row r="27" spans="1:5" ht="12.75">
      <c r="A27" s="10" t="s">
        <v>90</v>
      </c>
      <c r="B27" s="5">
        <v>20100000</v>
      </c>
      <c r="C27" s="5">
        <v>22460000</v>
      </c>
      <c r="D27" s="5">
        <v>22460000</v>
      </c>
      <c r="E27" s="11">
        <f t="shared" si="0"/>
        <v>100</v>
      </c>
    </row>
    <row r="28" spans="1:5" ht="12.75">
      <c r="A28" s="10" t="s">
        <v>91</v>
      </c>
      <c r="B28" s="5">
        <v>2280000</v>
      </c>
      <c r="C28" s="5">
        <v>2280000</v>
      </c>
      <c r="D28" s="5">
        <v>2280000</v>
      </c>
      <c r="E28" s="11">
        <f t="shared" si="0"/>
        <v>100</v>
      </c>
    </row>
    <row r="29" spans="1:5" ht="12.75">
      <c r="A29" s="10" t="s">
        <v>92</v>
      </c>
      <c r="B29" s="5">
        <v>13845000</v>
      </c>
      <c r="C29" s="5">
        <v>15711695</v>
      </c>
      <c r="D29" s="5">
        <v>15711695</v>
      </c>
      <c r="E29" s="11">
        <f t="shared" si="0"/>
        <v>100</v>
      </c>
    </row>
    <row r="30" spans="1:5" ht="12.75">
      <c r="A30" s="10" t="s">
        <v>93</v>
      </c>
      <c r="B30" s="5">
        <v>16920300</v>
      </c>
      <c r="C30" s="5">
        <v>17791944.61</v>
      </c>
      <c r="D30" s="5">
        <v>17791944.61</v>
      </c>
      <c r="E30" s="11">
        <f t="shared" si="0"/>
        <v>100</v>
      </c>
    </row>
    <row r="31" spans="1:5" ht="12.75">
      <c r="A31" s="10" t="s">
        <v>94</v>
      </c>
      <c r="B31" s="5">
        <v>1800000</v>
      </c>
      <c r="C31" s="5">
        <v>1930000</v>
      </c>
      <c r="D31" s="5">
        <v>1872996</v>
      </c>
      <c r="E31" s="11">
        <f t="shared" si="0"/>
        <v>97.04642487046632</v>
      </c>
    </row>
    <row r="32" spans="1:5" ht="12.75">
      <c r="A32" s="10" t="s">
        <v>95</v>
      </c>
      <c r="B32" s="5">
        <v>1800000</v>
      </c>
      <c r="C32" s="5">
        <v>1853527</v>
      </c>
      <c r="D32" s="5">
        <v>1667527</v>
      </c>
      <c r="E32" s="11">
        <f t="shared" si="0"/>
        <v>89.96507739029428</v>
      </c>
    </row>
    <row r="33" spans="1:5" ht="12.75">
      <c r="A33" s="10" t="s">
        <v>96</v>
      </c>
      <c r="B33" s="5">
        <v>10000000</v>
      </c>
      <c r="C33" s="5">
        <v>10000000</v>
      </c>
      <c r="D33" s="5">
        <v>10000000</v>
      </c>
      <c r="E33" s="11">
        <f t="shared" si="0"/>
        <v>100</v>
      </c>
    </row>
    <row r="34" spans="1:5" ht="12.75">
      <c r="A34" s="10" t="s">
        <v>97</v>
      </c>
      <c r="B34" s="5">
        <v>1400100</v>
      </c>
      <c r="C34" s="5">
        <v>1404793.88</v>
      </c>
      <c r="D34" s="5">
        <v>1277516.6</v>
      </c>
      <c r="E34" s="11">
        <f t="shared" si="0"/>
        <v>90.93978968644142</v>
      </c>
    </row>
    <row r="35" spans="1:5" ht="12.75">
      <c r="A35" s="10" t="s">
        <v>98</v>
      </c>
      <c r="B35" s="5">
        <v>3720000</v>
      </c>
      <c r="C35" s="5">
        <v>4101304</v>
      </c>
      <c r="D35" s="5">
        <v>3821727.89</v>
      </c>
      <c r="E35" s="11">
        <f t="shared" si="0"/>
        <v>93.18323855047078</v>
      </c>
    </row>
    <row r="36" spans="1:5" ht="12.75">
      <c r="A36" s="10" t="s">
        <v>99</v>
      </c>
      <c r="B36" s="5">
        <v>2419253</v>
      </c>
      <c r="C36" s="5">
        <v>1846949</v>
      </c>
      <c r="D36" s="5">
        <v>1658707.4</v>
      </c>
      <c r="E36" s="11">
        <f t="shared" si="0"/>
        <v>89.80796979234402</v>
      </c>
    </row>
    <row r="37" spans="1:5" ht="12.75">
      <c r="A37" s="10" t="s">
        <v>100</v>
      </c>
      <c r="B37" s="5">
        <v>735000</v>
      </c>
      <c r="C37" s="5">
        <v>1028352</v>
      </c>
      <c r="D37" s="5">
        <v>1008700</v>
      </c>
      <c r="E37" s="11">
        <f t="shared" si="0"/>
        <v>98.08898120487926</v>
      </c>
    </row>
    <row r="38" spans="1:5" ht="12.75">
      <c r="A38" s="10" t="s">
        <v>146</v>
      </c>
      <c r="B38" s="5">
        <v>0</v>
      </c>
      <c r="C38" s="5">
        <v>76000</v>
      </c>
      <c r="D38" s="5">
        <v>70312</v>
      </c>
      <c r="E38" s="11">
        <f t="shared" si="0"/>
        <v>92.51578947368421</v>
      </c>
    </row>
    <row r="39" spans="1:5" ht="12.75">
      <c r="A39" s="10" t="s">
        <v>101</v>
      </c>
      <c r="B39" s="5">
        <v>443500</v>
      </c>
      <c r="C39" s="5">
        <v>753627.12</v>
      </c>
      <c r="D39" s="5">
        <v>742644.78</v>
      </c>
      <c r="E39" s="11">
        <f t="shared" si="0"/>
        <v>98.54273556397493</v>
      </c>
    </row>
    <row r="40" spans="1:5" ht="12.75">
      <c r="A40" s="10"/>
      <c r="B40" s="5"/>
      <c r="C40" s="5"/>
      <c r="D40" s="5"/>
      <c r="E40" s="11"/>
    </row>
    <row r="41" spans="1:5" s="1" customFormat="1" ht="12.75">
      <c r="A41" s="12" t="s">
        <v>72</v>
      </c>
      <c r="B41" s="4">
        <v>25907000</v>
      </c>
      <c r="C41" s="4">
        <v>27303788</v>
      </c>
      <c r="D41" s="4">
        <v>25983738.78</v>
      </c>
      <c r="E41" s="13">
        <f t="shared" si="0"/>
        <v>95.1653257049901</v>
      </c>
    </row>
    <row r="42" spans="1:5" ht="12.75">
      <c r="A42" s="10"/>
      <c r="B42" s="5"/>
      <c r="C42" s="5"/>
      <c r="D42" s="5"/>
      <c r="E42" s="13"/>
    </row>
    <row r="43" spans="1:5" s="1" customFormat="1" ht="12.75">
      <c r="A43" s="12" t="s">
        <v>73</v>
      </c>
      <c r="B43" s="4">
        <v>6327466</v>
      </c>
      <c r="C43" s="4">
        <v>8462773</v>
      </c>
      <c r="D43" s="4">
        <v>7958499.03</v>
      </c>
      <c r="E43" s="13">
        <f t="shared" si="0"/>
        <v>94.04126791537479</v>
      </c>
    </row>
    <row r="44" spans="1:5" ht="12.75">
      <c r="A44" s="10"/>
      <c r="B44" s="5"/>
      <c r="C44" s="5"/>
      <c r="D44" s="5"/>
      <c r="E44" s="13"/>
    </row>
    <row r="45" spans="1:5" s="1" customFormat="1" ht="12.75">
      <c r="A45" s="12" t="s">
        <v>74</v>
      </c>
      <c r="B45" s="4">
        <f>SUM(B46+B47+B48+B49+B50+B51+B52+B53+B54+B55+B56)</f>
        <v>109988030</v>
      </c>
      <c r="C45" s="4">
        <f>SUM(C46+C47+C48+C49+C50+C51+C52+C53+C54+C55+C56)</f>
        <v>111360795.7</v>
      </c>
      <c r="D45" s="4">
        <f>SUM(D46+D47+D48+D49+D50+D51+D52+D53+D54+D55+D56)</f>
        <v>107597816.15</v>
      </c>
      <c r="E45" s="13">
        <f t="shared" si="0"/>
        <v>96.62091176131925</v>
      </c>
    </row>
    <row r="46" spans="1:5" ht="12.75">
      <c r="A46" s="10" t="s">
        <v>102</v>
      </c>
      <c r="B46" s="5">
        <v>778218.11</v>
      </c>
      <c r="C46" s="5">
        <v>778218.11</v>
      </c>
      <c r="D46" s="5">
        <v>264475.8</v>
      </c>
      <c r="E46" s="11">
        <f t="shared" si="0"/>
        <v>33.9847912303146</v>
      </c>
    </row>
    <row r="47" spans="1:5" ht="12.75">
      <c r="A47" s="10" t="s">
        <v>103</v>
      </c>
      <c r="B47" s="5">
        <v>98349462.89</v>
      </c>
      <c r="C47" s="5">
        <v>96597662.89</v>
      </c>
      <c r="D47" s="5">
        <v>94339118.11</v>
      </c>
      <c r="E47" s="11">
        <f t="shared" si="0"/>
        <v>97.66190535833988</v>
      </c>
    </row>
    <row r="48" spans="1:5" ht="12.75">
      <c r="A48" s="10" t="s">
        <v>104</v>
      </c>
      <c r="B48" s="5">
        <v>80500</v>
      </c>
      <c r="C48" s="5">
        <v>80500</v>
      </c>
      <c r="D48" s="5">
        <v>77000</v>
      </c>
      <c r="E48" s="11">
        <f t="shared" si="0"/>
        <v>95.65217391304348</v>
      </c>
    </row>
    <row r="49" spans="1:5" ht="12.75">
      <c r="A49" s="10" t="s">
        <v>105</v>
      </c>
      <c r="B49" s="5">
        <v>848574</v>
      </c>
      <c r="C49" s="5">
        <v>3495934</v>
      </c>
      <c r="D49" s="5">
        <v>3495934</v>
      </c>
      <c r="E49" s="11">
        <f t="shared" si="0"/>
        <v>100</v>
      </c>
    </row>
    <row r="50" spans="1:5" ht="12.75">
      <c r="A50" s="10" t="s">
        <v>106</v>
      </c>
      <c r="B50" s="5">
        <v>1008275</v>
      </c>
      <c r="C50" s="5">
        <v>1008275</v>
      </c>
      <c r="D50" s="5">
        <v>1008275</v>
      </c>
      <c r="E50" s="11">
        <f t="shared" si="0"/>
        <v>100</v>
      </c>
    </row>
    <row r="51" spans="1:5" ht="12.75">
      <c r="A51" s="10" t="s">
        <v>107</v>
      </c>
      <c r="B51" s="5">
        <v>456000</v>
      </c>
      <c r="C51" s="5">
        <v>386000</v>
      </c>
      <c r="D51" s="5">
        <v>143294.5</v>
      </c>
      <c r="E51" s="11">
        <f t="shared" si="0"/>
        <v>37.122927461139895</v>
      </c>
    </row>
    <row r="52" spans="1:5" ht="12.75">
      <c r="A52" s="10" t="s">
        <v>108</v>
      </c>
      <c r="B52" s="5">
        <v>3933000</v>
      </c>
      <c r="C52" s="5">
        <v>3973000</v>
      </c>
      <c r="D52" s="5">
        <v>3821530.54</v>
      </c>
      <c r="E52" s="11">
        <f t="shared" si="0"/>
        <v>96.18752932292978</v>
      </c>
    </row>
    <row r="53" spans="1:5" ht="12.75">
      <c r="A53" s="10" t="s">
        <v>109</v>
      </c>
      <c r="B53" s="5">
        <v>3097500</v>
      </c>
      <c r="C53" s="5">
        <v>3077500</v>
      </c>
      <c r="D53" s="5">
        <v>2680838.32</v>
      </c>
      <c r="E53" s="11">
        <f t="shared" si="0"/>
        <v>87.1109121039805</v>
      </c>
    </row>
    <row r="54" spans="1:5" ht="12.75">
      <c r="A54" s="10" t="s">
        <v>148</v>
      </c>
      <c r="B54" s="5">
        <v>0</v>
      </c>
      <c r="C54" s="5">
        <v>36000</v>
      </c>
      <c r="D54" s="5">
        <v>36000</v>
      </c>
      <c r="E54" s="11">
        <f t="shared" si="0"/>
        <v>100</v>
      </c>
    </row>
    <row r="55" spans="1:5" ht="12.75">
      <c r="A55" s="10" t="s">
        <v>110</v>
      </c>
      <c r="B55" s="5">
        <v>888000</v>
      </c>
      <c r="C55" s="5">
        <v>1100200</v>
      </c>
      <c r="D55" s="5">
        <v>903844.18</v>
      </c>
      <c r="E55" s="11">
        <f t="shared" si="0"/>
        <v>82.15271586984186</v>
      </c>
    </row>
    <row r="56" spans="1:5" ht="12.75">
      <c r="A56" s="10" t="s">
        <v>147</v>
      </c>
      <c r="B56" s="5">
        <v>548500</v>
      </c>
      <c r="C56" s="5">
        <v>827505.7</v>
      </c>
      <c r="D56" s="5">
        <v>827505.7</v>
      </c>
      <c r="E56" s="11">
        <f t="shared" si="0"/>
        <v>100</v>
      </c>
    </row>
    <row r="57" spans="1:5" ht="12.75">
      <c r="A57" s="10"/>
      <c r="B57" s="5"/>
      <c r="C57" s="5"/>
      <c r="D57" s="5"/>
      <c r="E57" s="11"/>
    </row>
    <row r="58" spans="1:5" s="1" customFormat="1" ht="12.75">
      <c r="A58" s="12" t="s">
        <v>75</v>
      </c>
      <c r="B58" s="4">
        <v>44397520</v>
      </c>
      <c r="C58" s="4">
        <v>5122205.73</v>
      </c>
      <c r="D58" s="4">
        <v>5122205.73</v>
      </c>
      <c r="E58" s="13">
        <f t="shared" si="0"/>
        <v>100</v>
      </c>
    </row>
    <row r="59" spans="1:5" ht="12.75">
      <c r="A59" s="10"/>
      <c r="B59" s="5"/>
      <c r="C59" s="5"/>
      <c r="D59" s="5"/>
      <c r="E59" s="11"/>
    </row>
    <row r="60" spans="1:5" s="1" customFormat="1" ht="12.75">
      <c r="A60" s="12" t="s">
        <v>76</v>
      </c>
      <c r="B60" s="4">
        <v>9685000</v>
      </c>
      <c r="C60" s="4">
        <v>9685000</v>
      </c>
      <c r="D60" s="4">
        <v>9667959.5</v>
      </c>
      <c r="E60" s="13">
        <f t="shared" si="0"/>
        <v>99.82405265875065</v>
      </c>
    </row>
    <row r="61" spans="1:5" ht="12.75">
      <c r="A61" s="10"/>
      <c r="B61" s="5"/>
      <c r="C61" s="5"/>
      <c r="D61" s="5"/>
      <c r="E61" s="11"/>
    </row>
    <row r="62" spans="1:5" s="1" customFormat="1" ht="12.75">
      <c r="A62" s="12" t="s">
        <v>135</v>
      </c>
      <c r="B62" s="4">
        <v>1125000</v>
      </c>
      <c r="C62" s="4">
        <v>1125000</v>
      </c>
      <c r="D62" s="4">
        <v>944625.85</v>
      </c>
      <c r="E62" s="13">
        <f t="shared" si="0"/>
        <v>83.96674222222222</v>
      </c>
    </row>
    <row r="63" spans="1:5" ht="12.75">
      <c r="A63" s="10"/>
      <c r="B63" s="5"/>
      <c r="C63" s="5"/>
      <c r="D63" s="5"/>
      <c r="E63" s="11"/>
    </row>
    <row r="64" spans="1:5" s="1" customFormat="1" ht="12.75">
      <c r="A64" s="12" t="s">
        <v>77</v>
      </c>
      <c r="B64" s="4">
        <v>2661000</v>
      </c>
      <c r="C64" s="4">
        <v>3847126</v>
      </c>
      <c r="D64" s="4">
        <v>3556767.3</v>
      </c>
      <c r="E64" s="13">
        <f t="shared" si="0"/>
        <v>92.45258148550371</v>
      </c>
    </row>
    <row r="65" spans="1:5" ht="12.75">
      <c r="A65" s="10"/>
      <c r="B65" s="5"/>
      <c r="C65" s="5"/>
      <c r="D65" s="5"/>
      <c r="E65" s="11"/>
    </row>
    <row r="66" spans="1:5" s="1" customFormat="1" ht="12.75">
      <c r="A66" s="12" t="s">
        <v>78</v>
      </c>
      <c r="B66" s="4">
        <f>SUM(B67+B68+B69+B70+B71+B72+B73+B74+B75)</f>
        <v>127288800</v>
      </c>
      <c r="C66" s="4">
        <f>SUM(C67+C68+C69+C70+C71+C72+C73+C74+C75)</f>
        <v>126039500</v>
      </c>
      <c r="D66" s="4">
        <f>SUM(D67+D68+D69+D70+D71+D72+D73+D74+D75)</f>
        <v>116578221.66000001</v>
      </c>
      <c r="E66" s="13">
        <f t="shared" si="0"/>
        <v>92.49340219534353</v>
      </c>
    </row>
    <row r="67" spans="1:5" ht="12.75">
      <c r="A67" s="10" t="s">
        <v>116</v>
      </c>
      <c r="B67" s="5">
        <v>3630000</v>
      </c>
      <c r="C67" s="5">
        <v>5190000</v>
      </c>
      <c r="D67" s="5">
        <v>3445840.52</v>
      </c>
      <c r="E67" s="11">
        <f t="shared" si="0"/>
        <v>66.39384431599228</v>
      </c>
    </row>
    <row r="68" spans="1:5" ht="12.75">
      <c r="A68" s="10" t="s">
        <v>117</v>
      </c>
      <c r="B68" s="5">
        <v>118000</v>
      </c>
      <c r="C68" s="5">
        <v>208000</v>
      </c>
      <c r="D68" s="5">
        <v>173305.44</v>
      </c>
      <c r="E68" s="11">
        <f t="shared" si="0"/>
        <v>83.31992307692308</v>
      </c>
    </row>
    <row r="69" spans="1:5" ht="12.75">
      <c r="A69" s="10" t="s">
        <v>118</v>
      </c>
      <c r="B69" s="5">
        <v>44000000</v>
      </c>
      <c r="C69" s="5">
        <v>28500000</v>
      </c>
      <c r="D69" s="5">
        <v>23324061</v>
      </c>
      <c r="E69" s="11">
        <f t="shared" si="0"/>
        <v>81.83881052631578</v>
      </c>
    </row>
    <row r="70" spans="1:5" ht="12.75">
      <c r="A70" s="10" t="s">
        <v>120</v>
      </c>
      <c r="B70" s="5">
        <v>57558000</v>
      </c>
      <c r="C70" s="5">
        <v>70155000</v>
      </c>
      <c r="D70" s="5">
        <v>68650000</v>
      </c>
      <c r="E70" s="11">
        <f t="shared" si="0"/>
        <v>97.85475019599458</v>
      </c>
    </row>
    <row r="71" spans="1:5" ht="12.75">
      <c r="A71" s="10" t="s">
        <v>119</v>
      </c>
      <c r="B71" s="5">
        <v>224400</v>
      </c>
      <c r="C71" s="5">
        <v>223400</v>
      </c>
      <c r="D71" s="5">
        <v>94507</v>
      </c>
      <c r="E71" s="11">
        <f t="shared" si="0"/>
        <v>42.30393912264995</v>
      </c>
    </row>
    <row r="72" spans="1:5" ht="12.75">
      <c r="A72" s="10" t="s">
        <v>163</v>
      </c>
      <c r="B72" s="5">
        <v>19277600</v>
      </c>
      <c r="C72" s="5">
        <v>19304600</v>
      </c>
      <c r="D72" s="5">
        <v>19304600</v>
      </c>
      <c r="E72" s="11">
        <f t="shared" si="0"/>
        <v>100</v>
      </c>
    </row>
    <row r="73" spans="1:5" ht="12.75">
      <c r="A73" s="10" t="s">
        <v>121</v>
      </c>
      <c r="B73" s="5">
        <v>905000</v>
      </c>
      <c r="C73" s="5">
        <v>972700</v>
      </c>
      <c r="D73" s="5">
        <v>859535</v>
      </c>
      <c r="E73" s="11">
        <f aca="true" t="shared" si="1" ref="E73:E106">SUM(D73/C73*100)</f>
        <v>88.36588876323636</v>
      </c>
    </row>
    <row r="74" spans="1:5" ht="12.75">
      <c r="A74" s="10" t="s">
        <v>122</v>
      </c>
      <c r="B74" s="5">
        <v>1120000</v>
      </c>
      <c r="C74" s="5">
        <v>1120000</v>
      </c>
      <c r="D74" s="5">
        <v>372114.75</v>
      </c>
      <c r="E74" s="11">
        <f t="shared" si="1"/>
        <v>33.22453125</v>
      </c>
    </row>
    <row r="75" spans="1:5" ht="12.75">
      <c r="A75" s="10" t="s">
        <v>123</v>
      </c>
      <c r="B75" s="5">
        <v>455800</v>
      </c>
      <c r="C75" s="5">
        <v>365800</v>
      </c>
      <c r="D75" s="5">
        <v>354257.95</v>
      </c>
      <c r="E75" s="11">
        <f t="shared" si="1"/>
        <v>96.84471022416622</v>
      </c>
    </row>
    <row r="76" spans="1:5" ht="12.75">
      <c r="A76" s="10"/>
      <c r="B76" s="5"/>
      <c r="C76" s="5"/>
      <c r="D76" s="5"/>
      <c r="E76" s="11"/>
    </row>
    <row r="77" spans="1:5" s="1" customFormat="1" ht="12.75">
      <c r="A77" s="12" t="s">
        <v>79</v>
      </c>
      <c r="B77" s="4">
        <v>15000000</v>
      </c>
      <c r="C77" s="4">
        <v>10505000</v>
      </c>
      <c r="D77" s="4">
        <v>9790074.5</v>
      </c>
      <c r="E77" s="13">
        <f t="shared" si="1"/>
        <v>93.19442646358877</v>
      </c>
    </row>
    <row r="78" spans="1:5" ht="12.75">
      <c r="A78" s="10"/>
      <c r="B78" s="5"/>
      <c r="C78" s="5"/>
      <c r="D78" s="5"/>
      <c r="E78" s="11"/>
    </row>
    <row r="79" spans="1:5" s="1" customFormat="1" ht="12.75">
      <c r="A79" s="12" t="s">
        <v>80</v>
      </c>
      <c r="B79" s="4">
        <v>4172000</v>
      </c>
      <c r="C79" s="4">
        <v>3872000</v>
      </c>
      <c r="D79" s="4">
        <v>3149871.72</v>
      </c>
      <c r="E79" s="13">
        <f t="shared" si="1"/>
        <v>81.34999276859504</v>
      </c>
    </row>
    <row r="80" spans="1:5" ht="12.75">
      <c r="A80" s="10"/>
      <c r="B80" s="5"/>
      <c r="C80" s="5"/>
      <c r="D80" s="5"/>
      <c r="E80" s="11"/>
    </row>
    <row r="81" spans="1:5" s="1" customFormat="1" ht="12.75">
      <c r="A81" s="12" t="s">
        <v>81</v>
      </c>
      <c r="B81" s="4">
        <v>80000</v>
      </c>
      <c r="C81" s="4">
        <v>30000</v>
      </c>
      <c r="D81" s="4">
        <v>1139.5</v>
      </c>
      <c r="E81" s="13">
        <f t="shared" si="1"/>
        <v>3.7983333333333333</v>
      </c>
    </row>
    <row r="82" spans="1:5" ht="12.75">
      <c r="A82" s="10"/>
      <c r="B82" s="5"/>
      <c r="C82" s="5"/>
      <c r="D82" s="5"/>
      <c r="E82" s="11"/>
    </row>
    <row r="83" spans="1:5" s="1" customFormat="1" ht="12.75">
      <c r="A83" s="12" t="s">
        <v>164</v>
      </c>
      <c r="B83" s="4">
        <v>57337990</v>
      </c>
      <c r="C83" s="4">
        <v>57688731</v>
      </c>
      <c r="D83" s="4">
        <v>57688731</v>
      </c>
      <c r="E83" s="13">
        <f t="shared" si="1"/>
        <v>100</v>
      </c>
    </row>
    <row r="84" spans="1:5" ht="12.75">
      <c r="A84" s="10"/>
      <c r="B84" s="5"/>
      <c r="C84" s="5"/>
      <c r="D84" s="5"/>
      <c r="E84" s="11"/>
    </row>
    <row r="85" spans="1:5" s="1" customFormat="1" ht="12.75">
      <c r="A85" s="12" t="s">
        <v>124</v>
      </c>
      <c r="B85" s="4">
        <v>95210920</v>
      </c>
      <c r="C85" s="4">
        <v>145991136.34</v>
      </c>
      <c r="D85" s="4">
        <v>129084911.58</v>
      </c>
      <c r="E85" s="13">
        <f t="shared" si="1"/>
        <v>88.41969095943814</v>
      </c>
    </row>
    <row r="86" spans="1:5" ht="12.75">
      <c r="A86" s="10"/>
      <c r="B86" s="5"/>
      <c r="C86" s="5"/>
      <c r="D86" s="5"/>
      <c r="E86" s="11"/>
    </row>
    <row r="87" spans="1:5" s="1" customFormat="1" ht="12.75">
      <c r="A87" s="12" t="s">
        <v>82</v>
      </c>
      <c r="B87" s="4">
        <f>SUM(B94+B95+B88+B89+B90+B91+B92)</f>
        <v>37853462.71</v>
      </c>
      <c r="C87" s="4">
        <f>SUM(C88:C95)</f>
        <v>41743931.91</v>
      </c>
      <c r="D87" s="4">
        <f>SUM(D88:D95)</f>
        <v>35464319.3</v>
      </c>
      <c r="E87" s="13">
        <f t="shared" si="1"/>
        <v>84.95682528531606</v>
      </c>
    </row>
    <row r="88" spans="1:5" s="9" customFormat="1" ht="12.75">
      <c r="A88" s="14" t="s">
        <v>125</v>
      </c>
      <c r="B88" s="8">
        <v>3418119</v>
      </c>
      <c r="C88" s="8">
        <v>0</v>
      </c>
      <c r="D88" s="8">
        <v>0</v>
      </c>
      <c r="E88" s="11"/>
    </row>
    <row r="89" spans="1:5" s="9" customFormat="1" ht="12.75">
      <c r="A89" s="14" t="s">
        <v>129</v>
      </c>
      <c r="B89" s="8">
        <v>13000000</v>
      </c>
      <c r="C89" s="8">
        <v>20616960</v>
      </c>
      <c r="D89" s="8">
        <v>20616960</v>
      </c>
      <c r="E89" s="11">
        <f t="shared" si="1"/>
        <v>100</v>
      </c>
    </row>
    <row r="90" spans="1:5" s="9" customFormat="1" ht="12.75">
      <c r="A90" s="14" t="s">
        <v>128</v>
      </c>
      <c r="B90" s="8">
        <v>8031776</v>
      </c>
      <c r="C90" s="8">
        <v>8818776</v>
      </c>
      <c r="D90" s="8">
        <v>7435112.3</v>
      </c>
      <c r="E90" s="11">
        <f t="shared" si="1"/>
        <v>84.3100255636383</v>
      </c>
    </row>
    <row r="91" spans="1:5" s="9" customFormat="1" ht="12.75">
      <c r="A91" s="14" t="s">
        <v>130</v>
      </c>
      <c r="B91" s="8">
        <v>670525.21</v>
      </c>
      <c r="C91" s="8">
        <v>153.41</v>
      </c>
      <c r="D91" s="8">
        <v>0</v>
      </c>
      <c r="E91" s="11">
        <f t="shared" si="1"/>
        <v>0</v>
      </c>
    </row>
    <row r="92" spans="1:5" s="9" customFormat="1" ht="12.75">
      <c r="A92" s="14" t="s">
        <v>131</v>
      </c>
      <c r="B92" s="8">
        <v>4150000</v>
      </c>
      <c r="C92" s="8">
        <v>3725000</v>
      </c>
      <c r="D92" s="8">
        <v>2877870.1</v>
      </c>
      <c r="E92" s="11">
        <f t="shared" si="1"/>
        <v>77.2582577181208</v>
      </c>
    </row>
    <row r="93" spans="1:5" ht="12.75">
      <c r="A93" s="10" t="s">
        <v>149</v>
      </c>
      <c r="B93" s="5"/>
      <c r="C93" s="5"/>
      <c r="D93" s="5"/>
      <c r="E93" s="11"/>
    </row>
    <row r="94" spans="1:5" s="9" customFormat="1" ht="12.75">
      <c r="A94" s="14" t="s">
        <v>126</v>
      </c>
      <c r="B94" s="8">
        <v>5453042.5</v>
      </c>
      <c r="C94" s="8">
        <v>5453042.5</v>
      </c>
      <c r="D94" s="8">
        <v>1487644.9</v>
      </c>
      <c r="E94" s="11">
        <f t="shared" si="1"/>
        <v>27.28100688743944</v>
      </c>
    </row>
    <row r="95" spans="1:5" s="9" customFormat="1" ht="12.75">
      <c r="A95" s="14" t="s">
        <v>127</v>
      </c>
      <c r="B95" s="8">
        <v>3130000</v>
      </c>
      <c r="C95" s="8">
        <v>3130000</v>
      </c>
      <c r="D95" s="8">
        <v>3046732</v>
      </c>
      <c r="E95" s="11">
        <f t="shared" si="1"/>
        <v>97.33968051118211</v>
      </c>
    </row>
    <row r="96" spans="1:5" s="9" customFormat="1" ht="12.75">
      <c r="A96" s="14"/>
      <c r="B96" s="8"/>
      <c r="C96" s="8"/>
      <c r="D96" s="8"/>
      <c r="E96" s="11"/>
    </row>
    <row r="97" spans="1:5" s="1" customFormat="1" ht="12.75">
      <c r="A97" s="12" t="s">
        <v>83</v>
      </c>
      <c r="B97" s="4">
        <f>SUM(B98+B99)</f>
        <v>24747514</v>
      </c>
      <c r="C97" s="4">
        <f>SUM(C98+C99)</f>
        <v>35720507.019999996</v>
      </c>
      <c r="D97" s="4">
        <f>SUM(D98+D99)</f>
        <v>31343402.619999997</v>
      </c>
      <c r="E97" s="13">
        <f t="shared" si="1"/>
        <v>87.74624224244845</v>
      </c>
    </row>
    <row r="98" spans="1:5" ht="12.75">
      <c r="A98" s="10" t="s">
        <v>150</v>
      </c>
      <c r="B98" s="5">
        <v>20752514</v>
      </c>
      <c r="C98" s="5">
        <v>31045907.02</v>
      </c>
      <c r="D98" s="5">
        <v>26888410.58</v>
      </c>
      <c r="E98" s="11">
        <f t="shared" si="1"/>
        <v>86.60855217622822</v>
      </c>
    </row>
    <row r="99" spans="1:5" ht="12.75">
      <c r="A99" s="10" t="s">
        <v>151</v>
      </c>
      <c r="B99" s="5">
        <v>3995000</v>
      </c>
      <c r="C99" s="5">
        <v>4674600</v>
      </c>
      <c r="D99" s="5">
        <v>4454992.04</v>
      </c>
      <c r="E99" s="11">
        <f t="shared" si="1"/>
        <v>95.30210157018783</v>
      </c>
    </row>
    <row r="100" spans="2:5" ht="12.75">
      <c r="B100" s="5"/>
      <c r="C100" s="5"/>
      <c r="D100" s="5"/>
      <c r="E100" s="11"/>
    </row>
    <row r="101" spans="1:5" s="1" customFormat="1" ht="12.75">
      <c r="A101" s="12" t="s">
        <v>132</v>
      </c>
      <c r="B101" s="4">
        <f>SUM(B3+B7+B9+B18+B26+B41+B43+B45+B58+B60+B62+B64+B66+B77+B79+B81+B83+B85+B87+B97)</f>
        <v>748469654.71</v>
      </c>
      <c r="C101" s="4">
        <f>SUM(C3+C7+C9+C18+C26+C41+C43+C45+C58+C60+C62+C64+C66+C77+C79+C81+C83+C85+C87+C97)</f>
        <v>785623999.0899999</v>
      </c>
      <c r="D101" s="4">
        <f>SUM(D3+D7+D9+D18+D26+D41+D43+D45+D58+D60+D62+D64+D66+D77+D79+D81+D83+D85+D87+D97)</f>
        <v>726044214.0700002</v>
      </c>
      <c r="E101" s="13">
        <f t="shared" si="1"/>
        <v>92.41624681921479</v>
      </c>
    </row>
    <row r="102" spans="1:5" ht="12.75">
      <c r="A102" s="10"/>
      <c r="B102" s="5"/>
      <c r="C102" s="5"/>
      <c r="D102" s="5"/>
      <c r="E102" s="11"/>
    </row>
    <row r="103" spans="1:5" ht="12.75">
      <c r="A103" s="10" t="s">
        <v>134</v>
      </c>
      <c r="B103" s="5">
        <v>0</v>
      </c>
      <c r="C103" s="5">
        <v>0</v>
      </c>
      <c r="D103" s="5">
        <v>7627187.72</v>
      </c>
      <c r="E103" s="11"/>
    </row>
    <row r="104" spans="1:5" ht="12.75">
      <c r="A104" s="10" t="s">
        <v>152</v>
      </c>
      <c r="B104" s="5">
        <v>0</v>
      </c>
      <c r="C104" s="5">
        <v>0</v>
      </c>
      <c r="D104" s="5">
        <v>-285353.62</v>
      </c>
      <c r="E104" s="11"/>
    </row>
    <row r="105" spans="1:5" ht="12.75">
      <c r="A105" s="10"/>
      <c r="B105" s="5"/>
      <c r="C105" s="5"/>
      <c r="D105" s="5"/>
      <c r="E105" s="11"/>
    </row>
    <row r="106" spans="1:5" s="1" customFormat="1" ht="13.5" thickBot="1">
      <c r="A106" s="15" t="s">
        <v>133</v>
      </c>
      <c r="B106" s="16">
        <f>SUM(B101+B103+B104)</f>
        <v>748469654.71</v>
      </c>
      <c r="C106" s="16">
        <f>SUM(C101+C103+C104)</f>
        <v>785623999.0899999</v>
      </c>
      <c r="D106" s="16">
        <f>SUM(D101+D103+D104)</f>
        <v>733386048.1700002</v>
      </c>
      <c r="E106" s="13">
        <f t="shared" si="1"/>
        <v>93.35076945453451</v>
      </c>
    </row>
    <row r="109" spans="1:3" ht="12.75">
      <c r="A109" s="23" t="s">
        <v>167</v>
      </c>
      <c r="C109" s="2" t="s">
        <v>165</v>
      </c>
    </row>
    <row r="110" ht="12.75">
      <c r="C110" s="2" t="s">
        <v>166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&amp;CVýsledky hospoaření za rok 2008 - VÝDAJE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Příbram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Rychlá</dc:creator>
  <cp:keywords/>
  <dc:description/>
  <cp:lastModifiedBy>Rychlá</cp:lastModifiedBy>
  <cp:lastPrinted>2009-05-04T08:30:26Z</cp:lastPrinted>
  <dcterms:created xsi:type="dcterms:W3CDTF">2008-08-21T06:00:43Z</dcterms:created>
  <dcterms:modified xsi:type="dcterms:W3CDTF">2009-05-04T08:40:45Z</dcterms:modified>
  <cp:category/>
  <cp:version/>
  <cp:contentType/>
  <cp:contentStatus/>
</cp:coreProperties>
</file>